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270" windowWidth="10710" windowHeight="5940" tabRatio="991" activeTab="0"/>
  </bookViews>
  <sheets>
    <sheet name="Jednostki SG" sheetId="1" r:id="rId1"/>
    <sheet name="Osobowy ruch graniczny" sheetId="2" r:id="rId2"/>
    <sheet name="Ruch środki transportu" sheetId="3" r:id="rId3"/>
    <sheet name="Zatrzymani" sheetId="4" r:id="rId4"/>
    <sheet name="Przekazani przyjęci" sheetId="5" r:id="rId5"/>
    <sheet name="Ujawniony przemyt" sheetId="6" r:id="rId6"/>
  </sheets>
  <externalReferences>
    <externalReference r:id="rId9"/>
    <externalReference r:id="rId10"/>
    <externalReference r:id="rId11"/>
    <externalReference r:id="rId12"/>
  </externalReferences>
  <definedNames>
    <definedName name="AccessDatabase" hidden="1">"C:\BIURO_SG\TABELE\STAT_96\szablon za 1996 rok.mdb"</definedName>
    <definedName name="darek" localSheetId="5" hidden="1">{#N/A,#N/A,FALSE,"23"}</definedName>
    <definedName name="darek" hidden="1">{#N/A,#N/A,FALSE,"23"}</definedName>
    <definedName name="K_NIEZEZWOLENIA" localSheetId="1">'[2]Baza 2005'!#REF!</definedName>
    <definedName name="K_NIEZEZWOLENIA" localSheetId="2">'[2]Baza 2005'!#REF!</definedName>
    <definedName name="K_NIEZEZWOLENIA" localSheetId="5">'[4]Baza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<sst xmlns="http://schemas.openxmlformats.org/spreadsheetml/2006/main" count="472" uniqueCount="247">
  <si>
    <t>razem granica wewnętrzna UE</t>
  </si>
  <si>
    <t>Nadwiślański</t>
  </si>
  <si>
    <t>placówki SG</t>
  </si>
  <si>
    <t>na granicy zewnętrznej UE</t>
  </si>
  <si>
    <t>na granicy wewnętrznej UE</t>
  </si>
  <si>
    <t>Źródło: Zarząd do Spraw Cudzoziemców KGSG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</si>
  <si>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</si>
  <si>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</si>
  <si>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</si>
  <si>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</si>
  <si>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</si>
  <si>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</si>
  <si>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</si>
  <si>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</si>
  <si>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</si>
  <si>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</si>
  <si>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</si>
  <si>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</si>
  <si>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</si>
  <si>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</si>
  <si>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</si>
  <si>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</si>
  <si>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</si>
  <si>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</si>
  <si>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</si>
  <si>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</si>
  <si>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</si>
  <si>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</si>
  <si>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</si>
  <si>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</si>
  <si>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</si>
  <si>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</si>
  <si>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</si>
  <si>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</si>
  <si>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</si>
  <si>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</si>
  <si>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</si>
  <si>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</si>
  <si>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</si>
  <si>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</si>
  <si>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</si>
  <si>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</si>
  <si>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</si>
  <si>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</si>
  <si>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</si>
  <si>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</si>
  <si>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</si>
  <si>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</si>
  <si>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Karpacki</t>
  </si>
  <si>
    <t>Sudecki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</si>
  <si>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</si>
  <si>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</si>
  <si>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</si>
  <si>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</si>
  <si>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</si>
  <si>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</si>
  <si>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</si>
  <si>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</si>
  <si>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</si>
  <si>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</si>
  <si>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</si>
  <si>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</si>
  <si>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</si>
  <si>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</si>
  <si>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</si>
  <si>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</si>
  <si>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</si>
  <si>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</si>
  <si>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</si>
  <si>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</si>
  <si>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</si>
  <si>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</si>
  <si>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</si>
  <si>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</si>
  <si>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</si>
  <si>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</si>
  <si>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Razem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</si>
  <si>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</si>
  <si>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</si>
  <si>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</si>
  <si>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</si>
  <si>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</si>
  <si>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</si>
  <si>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</si>
  <si>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</si>
  <si>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</si>
  <si>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</si>
  <si>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</si>
  <si>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</si>
  <si>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</si>
  <si>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</si>
  <si>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</si>
  <si>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</si>
  <si>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</si>
  <si>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</si>
  <si>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</si>
  <si>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</si>
  <si>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</si>
  <si>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</si>
  <si>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</si>
  <si>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</si>
  <si>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</si>
  <si>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</si>
  <si>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</si>
  <si>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</si>
  <si>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</si>
  <si>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</si>
  <si>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</si>
  <si>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</si>
  <si>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</si>
  <si>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</si>
  <si>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EGY</t>
  </si>
  <si>
    <t>MAR</t>
  </si>
  <si>
    <t>SRB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</si>
  <si>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</si>
  <si>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</si>
  <si>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</si>
  <si>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</si>
  <si>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</si>
  <si>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</si>
  <si>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LBN</t>
  </si>
  <si>
    <t>PSE</t>
  </si>
  <si>
    <t>CZE</t>
  </si>
  <si>
    <t>FRA</t>
  </si>
  <si>
    <t>HUN</t>
  </si>
  <si>
    <t>ROU</t>
  </si>
  <si>
    <t>SVK</t>
  </si>
  <si>
    <t>MNG</t>
  </si>
  <si>
    <t>ALB</t>
  </si>
  <si>
    <t>KAZ</t>
  </si>
  <si>
    <t>PAK</t>
  </si>
  <si>
    <t>LVA</t>
  </si>
  <si>
    <t>GHA</t>
  </si>
  <si>
    <t>KGZ</t>
  </si>
  <si>
    <t xml:space="preserve">przekazani z RP
</t>
  </si>
  <si>
    <t xml:space="preserve">przyjęci do RP
</t>
  </si>
  <si>
    <t>COL</t>
  </si>
  <si>
    <t>LKA</t>
  </si>
  <si>
    <t>MEX</t>
  </si>
  <si>
    <t>USA</t>
  </si>
  <si>
    <t>BGR</t>
  </si>
  <si>
    <t>DEU</t>
  </si>
  <si>
    <t>SWE</t>
  </si>
  <si>
    <t>grzyby halucynogenne</t>
  </si>
  <si>
    <t>BRA</t>
  </si>
  <si>
    <t>JPN</t>
  </si>
  <si>
    <t>MKD</t>
  </si>
  <si>
    <t>SOM</t>
  </si>
  <si>
    <t>* umowa o małym ruchu granicznym pomiędzy Polską a Federacją Rosyjską weszła w życie z dniem 27 lipca 2012 r.</t>
  </si>
  <si>
    <t>31.12.2012 r.</t>
  </si>
  <si>
    <t>10 placówek
8 przejść</t>
  </si>
  <si>
    <t>16 placówek
9 przejść</t>
  </si>
  <si>
    <t>20 placówek
11 przejść</t>
  </si>
  <si>
    <t>14 placówek
8 przejść</t>
  </si>
  <si>
    <t>5 placówek
1 przejście</t>
  </si>
  <si>
    <t>4 placówki
2 przejścia</t>
  </si>
  <si>
    <t>10 placówek
7 przejść</t>
  </si>
  <si>
    <t>12 placówek
16 przejść</t>
  </si>
  <si>
    <t>5 placówek
6 przejść</t>
  </si>
  <si>
    <t>101 placówek
69 przejść</t>
  </si>
  <si>
    <t>AUS</t>
  </si>
  <si>
    <t>MMR</t>
  </si>
  <si>
    <t>MOZ</t>
  </si>
  <si>
    <t>AZE</t>
  </si>
  <si>
    <t>BIH</t>
  </si>
  <si>
    <t>CAN</t>
  </si>
  <si>
    <t>CHL</t>
  </si>
  <si>
    <t>CMR</t>
  </si>
  <si>
    <t>COG</t>
  </si>
  <si>
    <t>JOR</t>
  </si>
  <si>
    <t>KEN</t>
  </si>
  <si>
    <t>LBY</t>
  </si>
  <si>
    <t>PER</t>
  </si>
  <si>
    <t>SAU</t>
  </si>
  <si>
    <t>TUN</t>
  </si>
  <si>
    <t>UNK</t>
  </si>
  <si>
    <t>1 stycznia zmieniono rodzaj stałych przejść granicznych na przejścia graniczne dodatkowe: Zielona Góra-Babimost i Kielce oraz odwołano dodatkowe lotnicze przejście graniczne Warszawa-Babice, zmiany wprowadzone Zarządzeniem Nr 93 Komendanta Głównego SG z dnia 20.12.2012 r.</t>
  </si>
  <si>
    <t>5 placówek
5 przejść</t>
  </si>
  <si>
    <t>ERI</t>
  </si>
  <si>
    <t>SDN</t>
  </si>
  <si>
    <t>NLD</t>
  </si>
  <si>
    <t>naczepy</t>
  </si>
  <si>
    <t>inne pojazdy</t>
  </si>
  <si>
    <t>pojazdy (sam. osob. i cięż.)</t>
  </si>
  <si>
    <t>Śląsko-Małopolski</t>
  </si>
  <si>
    <t>CIV</t>
  </si>
  <si>
    <t>GIN</t>
  </si>
  <si>
    <t>ISR</t>
  </si>
  <si>
    <t>KOSOVO</t>
  </si>
  <si>
    <t>LAO</t>
  </si>
  <si>
    <t>MLI</t>
  </si>
  <si>
    <t>MRT</t>
  </si>
  <si>
    <t>SEN</t>
  </si>
  <si>
    <t>SUR</t>
  </si>
  <si>
    <t>TZA</t>
  </si>
  <si>
    <t xml:space="preserve">   broń inna</t>
  </si>
  <si>
    <t>granaty</t>
  </si>
  <si>
    <t>ręczne miotacze gazu</t>
  </si>
  <si>
    <t>4 placówki
1 przejście</t>
  </si>
  <si>
    <t xml:space="preserve">    (oddziały, placówki Straży Granicznej itp.) - wg stanu na dzień 31 grudnia 2013 roku</t>
  </si>
  <si>
    <t>zmiany wprowadzone
w 2013 roku</t>
  </si>
  <si>
    <t>31.12.2013 r.</t>
  </si>
  <si>
    <t>2013 r.</t>
  </si>
  <si>
    <t>2012 r.</t>
  </si>
  <si>
    <t>Tab. 2a. Mały ruch graniczny na granicy z Ukrainą w 2013 roku*</t>
  </si>
  <si>
    <t>Tab. 2b. Mały ruch graniczny na granicy z Rosją w 2013 roku*</t>
  </si>
  <si>
    <t>14 placówek
9 przejść</t>
  </si>
  <si>
    <t>1 czerwca rozformowano Placówkę SG w Piwnicznej-Zdroju, zmiany wprowadzone Zarządzeniem Nr 25 Komendanta Głównego SG z dnia 12 kwietnia 2013 r.</t>
  </si>
  <si>
    <t>AGO</t>
  </si>
  <si>
    <t>CAF</t>
  </si>
  <si>
    <t>CUB</t>
  </si>
  <si>
    <t>KOR</t>
  </si>
  <si>
    <t>NER</t>
  </si>
  <si>
    <t>SLE</t>
  </si>
  <si>
    <t>TJK</t>
  </si>
  <si>
    <t>DNK</t>
  </si>
  <si>
    <t>11 placówek
8 przejść</t>
  </si>
  <si>
    <t>11 placówek
5 przejść</t>
  </si>
  <si>
    <t>13 placówek
21 przejść</t>
  </si>
  <si>
    <t>98 placówek
70 przejść</t>
  </si>
  <si>
    <t>16 października zmiana - zwiększenie zakresu terytorialnego Morskiego OSG - przejęcie części Nadodrzańskiego OSG (woj. zachodniopomorskie, w tym PSG w Szczecinie), zmiany wprowadzone Rozporządzeniem MSW z dnia 6 marca 2013 r. (Dz.U. z dnia 13.03.2013 r., poz. 342).
20 grudnia utworzono dodatkowe lotnicze pg Gdynia-Kosakowo, zmiany wprowadzone Rozporządzeniem MSW z dnia 31 października 2013 r. (Dz.U. z dnia 5.12.2013 r., poz. 1451).</t>
  </si>
  <si>
    <t>1 października rozformowano Placówki SG w Szczecinie-Goleniowie i w Szczecinie-Porcie, ochronę odcinka granicy państwowej ochranianej przez tę PSG przejęła PSG w Szczecinie, zmiany wprowadzone Zarządzeniem nr 54 KGSG z dnia 14 sierpnia 2013 r. (Dz. Urz. KGSG z dnia 16.08.2013, poz. 61, - pkt 1 lit. c i pkt 2 weszła z dniem 1.10.2013 r.).</t>
  </si>
  <si>
    <t>1 lipca Śląski Oddział Straży Granicznej imienia Powstańców Śląskich z siedzibą w Raciborzu otrzymuje nazwę „Śląsko-Małopolski Oddział Straży Granicznej z siedzibą w Raciborzu”, zmiany wprowadzone Rozporządzeniem MSW z dnia 6 marca 2013 r. (Dz.U. z dnia 13.03.2013 r., poz. 342).
1 listopada z rozformowano Placówkę SG w Raciborzu, ochronę odcinka granicy państwowej ochranianej przez tę PSG przejęła PSG w Rudzie Śląskiej, zmiany wprowadzone Zarządzeniem nr 68 KGSG z dnia 9 października 2013 r. (Dz. Urz. KGSG z dnia 10.10.2013 r., poz. 72).</t>
  </si>
  <si>
    <t>16 listopada rozformowano Sudecki Oddział SG w Raciborzu, ochronę odcinka granicy państwowej ochranianej przez ten Oddział przejął Nadodrzański Oddział SG, zmiany wprowadzone Zarządzeniem nr 83 KGSG z dnia 8 listopada 2013 r. (Dz. Urz. KGSG z dnia 8.11.2013 r., poz. 85).</t>
  </si>
  <si>
    <t>udział % 
w całości ruchu
na gr. wewn. UE</t>
  </si>
  <si>
    <t>TAB.2a. Osobowy ruch graniczny w trakcie przywrócenia kontroli granicznej (8-23 listopada 2013 roku) - liczba przekroczeń na odcinkach granicy wewnętrznej UE*</t>
  </si>
  <si>
    <t>*) liczba wytypowanych i skontrolowanych osób na odcinkach granicy wewnętrznej UE (Litwa, Czechy, Słowacja, Niemcy) w miejscach tymczasowego przywrócenia kontroli 
     w ramach przywrócenia kontroli granicznej w okresie 8-23 listopada 2013 r. w czasie XIX Konferencji stron Ramowej Konwencji Narodów Zjednoczonych 
     w sprawie Zmian Klimatu w Warszawie - UNFCCC - COP 19 (Szczyt Klimatyczny).</t>
  </si>
  <si>
    <t>udział % 
w całości ruchu
na gr. wewnętrznej UE</t>
  </si>
  <si>
    <t>samochody 
osobowe</t>
  </si>
  <si>
    <t>samochody
ciężarowe</t>
  </si>
  <si>
    <t>TAB.4a. Ruch graniczny środków transportu drogowego w trakcie przywrócenia kontroli granicznej 
                 (8-23 listopada 2013 roku) - na odcinkach granicy wewnętrznej UE*</t>
  </si>
  <si>
    <t>Ogółem  **)</t>
  </si>
  <si>
    <t>**)  ruch graniczny środków transportu samochodów osobowych, ciężarowych oraz autobusów (bez pojazdów specjalnych i innych środków transportu drogowego).</t>
  </si>
  <si>
    <t>16 grudnia utworzono Placówkę SG w Olsztynie.</t>
  </si>
  <si>
    <t>2 grudnia utworzono drogowe przejście graniczne Budomierz-Hruszew z Ukrainą, zmiany wprowadzone Zarządzeniem Nr 83 Komendanta Głównego SG z dnia 8 listopada 2013 r. (Poz. 85, pkt. 1 lit. b, zmiany pkt. 4 lp. 2).</t>
  </si>
  <si>
    <t>564 szt.</t>
  </si>
  <si>
    <t>1087 tabl.</t>
  </si>
  <si>
    <t>0,022 kg, 429 szt.</t>
  </si>
  <si>
    <t>23,194 kg, 1.327 szt.</t>
  </si>
  <si>
    <t>papierosy</t>
  </si>
  <si>
    <t>Źródło: dane za 2013 r. - baza CBD SG SWK z dnia 30.01.2014 r., dane za 2012 r. baza z Zarządu Granicznego KGSG</t>
  </si>
  <si>
    <t>Terenowe jednostki organizacyjne Straży Granicznej</t>
  </si>
  <si>
    <t>Łącznie osobowy ruch graniczny w 2013 roku (paszportowy, mrg, inne) - liczba przekroczeń na odcinkach granicy zewnętrznej UE</t>
  </si>
  <si>
    <t>Ruch graniczny środków transportu drogowego w 2013 roku</t>
  </si>
  <si>
    <t>Zatrzymani przez Straż Graniczną za przekroczenie granicy państwowej wbrew przepisom lub usiłowanie pgpwp 
                w 2013 roku</t>
  </si>
  <si>
    <t>Cudzoziemcy przekazani i przyjęci w 2013 roku - razem*</t>
  </si>
  <si>
    <t>Ujawnione przez Straż Graniczną towary pochodzące z przemytu w 2013 roku - wg rodzajów przedmiotu (wartość - dane szacunkowe)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</si>
</sst>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12"/>
      <name val="Times New Roman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Bold Italic"/>
      <family val="1"/>
    </font>
    <font>
      <i/>
      <sz val="10"/>
      <name val="Times New Roman"/>
      <family val="1"/>
    </font>
    <font>
      <i/>
      <sz val="10"/>
      <name val="Times Bold Italic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9"/>
      <name val="Times New Roman CE"/>
      <family val="0"/>
    </font>
    <font>
      <sz val="12"/>
      <color theme="0"/>
      <name val="Times New Roman"/>
      <family val="1"/>
    </font>
    <font>
      <i/>
      <sz val="9"/>
      <color theme="1"/>
      <name val="Times New Roman"/>
      <family val="1"/>
    </font>
    <font>
      <b/>
      <sz val="12"/>
      <color theme="0"/>
      <name val="Times New Roman CE"/>
      <family val="0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 diagonalUp="1" diagonalDown="1">
      <left style="double"/>
      <right style="double"/>
      <top style="thin"/>
      <bottom style="thin"/>
      <diagonal style="hair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5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6" fillId="2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fill" vertical="top"/>
    </xf>
    <xf numFmtId="0" fontId="13" fillId="0" borderId="0" xfId="0" applyFont="1" applyAlignment="1">
      <alignment vertical="top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0" fontId="6" fillId="0" borderId="0" xfId="61" applyFont="1" applyAlignment="1">
      <alignment vertical="center"/>
      <protection/>
    </xf>
    <xf numFmtId="0" fontId="6" fillId="20" borderId="11" xfId="61" applyFont="1" applyFill="1" applyBorder="1" applyAlignment="1">
      <alignment horizontal="centerContinuous" vertical="center"/>
      <protection/>
    </xf>
    <xf numFmtId="0" fontId="6" fillId="20" borderId="12" xfId="61" applyFont="1" applyFill="1" applyBorder="1" applyAlignment="1">
      <alignment horizontal="centerContinuous" vertical="center"/>
      <protection/>
    </xf>
    <xf numFmtId="0" fontId="7" fillId="0" borderId="0" xfId="6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5" fillId="0" borderId="0" xfId="61" applyFont="1" applyAlignment="1">
      <alignment/>
      <protection/>
    </xf>
    <xf numFmtId="3" fontId="7" fillId="0" borderId="0" xfId="61" applyNumberFormat="1" applyFont="1">
      <alignment/>
      <protection/>
    </xf>
    <xf numFmtId="3" fontId="6" fillId="0" borderId="0" xfId="61" applyNumberFormat="1" applyFont="1" applyAlignment="1">
      <alignment vertical="center"/>
      <protection/>
    </xf>
    <xf numFmtId="164" fontId="6" fillId="0" borderId="0" xfId="61" applyNumberFormat="1" applyFont="1" applyAlignment="1">
      <alignment vertical="center"/>
      <protection/>
    </xf>
    <xf numFmtId="0" fontId="7" fillId="20" borderId="0" xfId="61" applyFont="1" applyFill="1" applyBorder="1" applyAlignment="1">
      <alignment vertical="center"/>
      <protection/>
    </xf>
    <xf numFmtId="0" fontId="8" fillId="20" borderId="13" xfId="61" applyFont="1" applyFill="1" applyBorder="1" applyAlignment="1">
      <alignment vertical="center"/>
      <protection/>
    </xf>
    <xf numFmtId="0" fontId="7" fillId="20" borderId="0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left" vertical="center"/>
      <protection/>
    </xf>
    <xf numFmtId="164" fontId="7" fillId="20" borderId="0" xfId="61" applyNumberFormat="1" applyFont="1" applyFill="1" applyBorder="1" applyAlignment="1">
      <alignment horizontal="left" vertical="center"/>
      <protection/>
    </xf>
    <xf numFmtId="0" fontId="7" fillId="20" borderId="14" xfId="61" applyFont="1" applyFill="1" applyBorder="1" applyAlignment="1">
      <alignment horizontal="left" vertical="center"/>
      <protection/>
    </xf>
    <xf numFmtId="3" fontId="6" fillId="20" borderId="15" xfId="61" applyNumberFormat="1" applyFont="1" applyFill="1" applyBorder="1" applyAlignment="1">
      <alignment horizontal="centerContinuous" vertical="center"/>
      <protection/>
    </xf>
    <xf numFmtId="3" fontId="6" fillId="20" borderId="0" xfId="61" applyNumberFormat="1" applyFont="1" applyFill="1" applyBorder="1" applyAlignment="1">
      <alignment horizontal="centerContinuous" vertical="center"/>
      <protection/>
    </xf>
    <xf numFmtId="0" fontId="6" fillId="20" borderId="0" xfId="61" applyFont="1" applyFill="1" applyBorder="1" applyAlignment="1">
      <alignment horizontal="centerContinuous" vertical="center"/>
      <protection/>
    </xf>
    <xf numFmtId="0" fontId="6" fillId="20" borderId="16" xfId="61" applyFont="1" applyFill="1" applyBorder="1" applyAlignment="1">
      <alignment horizontal="centerContinuous" vertical="center"/>
      <protection/>
    </xf>
    <xf numFmtId="0" fontId="7" fillId="20" borderId="0" xfId="61" applyFont="1" applyFill="1" applyBorder="1">
      <alignment/>
      <protection/>
    </xf>
    <xf numFmtId="3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0" xfId="61" applyFont="1" applyFill="1" applyBorder="1" applyAlignment="1">
      <alignment horizontal="centerContinuous" vertical="center"/>
      <protection/>
    </xf>
    <xf numFmtId="0" fontId="7" fillId="20" borderId="18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centerContinuous" vertical="center"/>
      <protection/>
    </xf>
    <xf numFmtId="0" fontId="7" fillId="20" borderId="19" xfId="61" applyFont="1" applyFill="1" applyBorder="1" applyAlignment="1">
      <alignment horizontal="centerContinuous" vertical="center"/>
      <protection/>
    </xf>
    <xf numFmtId="0" fontId="8" fillId="20" borderId="13" xfId="61" applyFont="1" applyFill="1" applyBorder="1">
      <alignment/>
      <protection/>
    </xf>
    <xf numFmtId="0" fontId="7" fillId="20" borderId="20" xfId="61" applyFont="1" applyFill="1" applyBorder="1" applyAlignment="1">
      <alignment vertical="top"/>
      <protection/>
    </xf>
    <xf numFmtId="0" fontId="8" fillId="20" borderId="21" xfId="61" applyFont="1" applyFill="1" applyBorder="1">
      <alignment/>
      <protection/>
    </xf>
    <xf numFmtId="3" fontId="7" fillId="23" borderId="22" xfId="61" applyNumberFormat="1" applyFont="1" applyFill="1" applyBorder="1" applyAlignment="1">
      <alignment vertical="top"/>
      <protection/>
    </xf>
    <xf numFmtId="3" fontId="7" fillId="23" borderId="23" xfId="61" applyNumberFormat="1" applyFont="1" applyFill="1" applyBorder="1" applyAlignment="1">
      <alignment vertical="top"/>
      <protection/>
    </xf>
    <xf numFmtId="0" fontId="7" fillId="0" borderId="19" xfId="61" applyFont="1" applyBorder="1">
      <alignment/>
      <protection/>
    </xf>
    <xf numFmtId="164" fontId="5" fillId="0" borderId="24" xfId="61" applyNumberFormat="1" applyFont="1" applyBorder="1" applyAlignment="1">
      <alignment vertical="top"/>
      <protection/>
    </xf>
    <xf numFmtId="3" fontId="5" fillId="0" borderId="25" xfId="61" applyNumberFormat="1" applyFont="1" applyBorder="1" applyAlignment="1">
      <alignment vertical="top"/>
      <protection/>
    </xf>
    <xf numFmtId="3" fontId="5" fillId="0" borderId="23" xfId="61" applyNumberFormat="1" applyFont="1" applyBorder="1" applyAlignment="1">
      <alignment vertical="top"/>
      <protection/>
    </xf>
    <xf numFmtId="3" fontId="5" fillId="0" borderId="26" xfId="61" applyNumberFormat="1" applyFont="1" applyBorder="1" applyAlignment="1">
      <alignment vertical="top"/>
      <protection/>
    </xf>
    <xf numFmtId="3" fontId="5" fillId="0" borderId="27" xfId="61" applyNumberFormat="1" applyFont="1" applyBorder="1" applyAlignment="1">
      <alignment vertical="top"/>
      <protection/>
    </xf>
    <xf numFmtId="3" fontId="5" fillId="0" borderId="22" xfId="61" applyNumberFormat="1" applyFont="1" applyBorder="1" applyAlignment="1">
      <alignment vertical="top"/>
      <protection/>
    </xf>
    <xf numFmtId="0" fontId="7" fillId="0" borderId="11" xfId="61" applyFont="1" applyBorder="1">
      <alignment/>
      <protection/>
    </xf>
    <xf numFmtId="164" fontId="5" fillId="0" borderId="28" xfId="61" applyNumberFormat="1" applyFont="1" applyBorder="1" applyAlignment="1">
      <alignment vertical="top"/>
      <protection/>
    </xf>
    <xf numFmtId="3" fontId="5" fillId="0" borderId="29" xfId="61" applyNumberFormat="1" applyFont="1" applyBorder="1" applyAlignment="1">
      <alignment vertical="top"/>
      <protection/>
    </xf>
    <xf numFmtId="3" fontId="5" fillId="0" borderId="30" xfId="61" applyNumberFormat="1" applyFont="1" applyBorder="1" applyAlignment="1">
      <alignment vertical="top"/>
      <protection/>
    </xf>
    <xf numFmtId="0" fontId="7" fillId="0" borderId="0" xfId="61" applyFont="1" applyBorder="1">
      <alignment/>
      <protection/>
    </xf>
    <xf numFmtId="164" fontId="5" fillId="0" borderId="13" xfId="61" applyNumberFormat="1" applyFont="1" applyBorder="1" applyAlignment="1">
      <alignment vertical="top"/>
      <protection/>
    </xf>
    <xf numFmtId="3" fontId="5" fillId="0" borderId="31" xfId="61" applyNumberFormat="1" applyFont="1" applyBorder="1" applyAlignment="1">
      <alignment vertical="top"/>
      <protection/>
    </xf>
    <xf numFmtId="3" fontId="5" fillId="0" borderId="0" xfId="61" applyNumberFormat="1" applyFont="1" applyAlignment="1">
      <alignment/>
      <protection/>
    </xf>
    <xf numFmtId="0" fontId="0" fillId="0" borderId="0" xfId="61">
      <alignment/>
      <protection/>
    </xf>
    <xf numFmtId="164" fontId="5" fillId="0" borderId="0" xfId="61" applyNumberFormat="1" applyFont="1">
      <alignment/>
      <protection/>
    </xf>
    <xf numFmtId="10" fontId="6" fillId="0" borderId="0" xfId="61" applyNumberFormat="1" applyFont="1" applyAlignment="1">
      <alignment vertical="center"/>
      <protection/>
    </xf>
    <xf numFmtId="0" fontId="6" fillId="20" borderId="32" xfId="61" applyFont="1" applyFill="1" applyBorder="1" applyAlignment="1">
      <alignment horizontal="centerContinuous" vertical="center" wrapText="1"/>
      <protection/>
    </xf>
    <xf numFmtId="0" fontId="6" fillId="20" borderId="32" xfId="61" applyFont="1" applyFill="1" applyBorder="1" applyAlignment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0" fontId="7" fillId="20" borderId="0" xfId="61" applyFont="1" applyFill="1" applyBorder="1" applyAlignment="1">
      <alignment wrapText="1"/>
      <protection/>
    </xf>
    <xf numFmtId="166" fontId="7" fillId="23" borderId="10" xfId="61" applyNumberFormat="1" applyFont="1" applyFill="1" applyBorder="1">
      <alignment/>
      <protection/>
    </xf>
    <xf numFmtId="166" fontId="7" fillId="23" borderId="0" xfId="61" applyNumberFormat="1" applyFont="1" applyFill="1" applyBorder="1">
      <alignment/>
      <protection/>
    </xf>
    <xf numFmtId="0" fontId="7" fillId="0" borderId="19" xfId="61" applyFont="1" applyBorder="1" applyAlignment="1">
      <alignment/>
      <protection/>
    </xf>
    <xf numFmtId="10" fontId="7" fillId="0" borderId="17" xfId="61" applyNumberFormat="1" applyFont="1" applyBorder="1" applyAlignment="1">
      <alignment vertical="top"/>
      <protection/>
    </xf>
    <xf numFmtId="3" fontId="7" fillId="0" borderId="26" xfId="61" applyNumberFormat="1" applyFont="1" applyFill="1" applyBorder="1" applyAlignment="1">
      <alignment vertical="top"/>
      <protection/>
    </xf>
    <xf numFmtId="0" fontId="7" fillId="0" borderId="11" xfId="61" applyFont="1" applyBorder="1" applyAlignment="1">
      <alignment/>
      <protection/>
    </xf>
    <xf numFmtId="10" fontId="7" fillId="0" borderId="33" xfId="61" applyNumberFormat="1" applyFont="1" applyBorder="1" applyAlignment="1">
      <alignment vertical="top"/>
      <protection/>
    </xf>
    <xf numFmtId="3" fontId="7" fillId="0" borderId="23" xfId="61" applyNumberFormat="1" applyFont="1" applyFill="1" applyBorder="1" applyAlignment="1">
      <alignment vertical="top"/>
      <protection/>
    </xf>
    <xf numFmtId="0" fontId="7" fillId="0" borderId="0" xfId="61" applyFont="1" applyBorder="1" applyAlignment="1">
      <alignment/>
      <protection/>
    </xf>
    <xf numFmtId="10" fontId="7" fillId="0" borderId="32" xfId="61" applyNumberFormat="1" applyFont="1" applyBorder="1" applyAlignment="1">
      <alignment vertical="top"/>
      <protection/>
    </xf>
    <xf numFmtId="166" fontId="5" fillId="0" borderId="0" xfId="61" applyNumberFormat="1" applyFont="1" applyBorder="1" applyAlignment="1">
      <alignment/>
      <protection/>
    </xf>
    <xf numFmtId="10" fontId="5" fillId="0" borderId="0" xfId="61" applyNumberFormat="1" applyFont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vertical="top"/>
      <protection/>
    </xf>
    <xf numFmtId="0" fontId="4" fillId="0" borderId="0" xfId="57" applyFont="1" applyAlignment="1">
      <alignment vertical="center"/>
      <protection/>
    </xf>
    <xf numFmtId="0" fontId="4" fillId="0" borderId="34" xfId="57" applyFont="1" applyBorder="1" applyAlignment="1">
      <alignment vertical="center" wrapText="1"/>
      <protection/>
    </xf>
    <xf numFmtId="0" fontId="4" fillId="0" borderId="34" xfId="57" applyFont="1" applyBorder="1" applyAlignment="1">
      <alignment vertical="center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>
      <alignment/>
      <protection/>
    </xf>
    <xf numFmtId="166" fontId="5" fillId="0" borderId="12" xfId="61" applyNumberFormat="1" applyFont="1" applyFill="1" applyBorder="1" applyAlignment="1">
      <alignment horizontal="center"/>
      <protection/>
    </xf>
    <xf numFmtId="166" fontId="5" fillId="0" borderId="17" xfId="66" applyNumberFormat="1" applyFont="1" applyBorder="1" applyAlignment="1" applyProtection="1">
      <alignment/>
      <protection hidden="1"/>
    </xf>
    <xf numFmtId="166" fontId="5" fillId="0" borderId="33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>
      <alignment/>
      <protection/>
    </xf>
    <xf numFmtId="166" fontId="5" fillId="0" borderId="26" xfId="66" applyNumberFormat="1" applyFont="1" applyBorder="1" applyAlignment="1" applyProtection="1">
      <alignment/>
      <protection hidden="1"/>
    </xf>
    <xf numFmtId="166" fontId="5" fillId="0" borderId="29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>
      <alignment/>
      <protection/>
    </xf>
    <xf numFmtId="166" fontId="5" fillId="0" borderId="0" xfId="61" applyNumberFormat="1" applyFont="1" applyBorder="1" applyAlignment="1">
      <alignment/>
      <protection/>
    </xf>
    <xf numFmtId="166" fontId="5" fillId="0" borderId="10" xfId="61" applyNumberFormat="1" applyFont="1" applyBorder="1" applyAlignment="1">
      <alignment/>
      <protection/>
    </xf>
    <xf numFmtId="166" fontId="7" fillId="0" borderId="17" xfId="66" applyNumberFormat="1" applyFont="1" applyBorder="1" applyAlignment="1" applyProtection="1">
      <alignment/>
      <protection hidden="1"/>
    </xf>
    <xf numFmtId="166" fontId="7" fillId="0" borderId="33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>
      <alignment/>
      <protection/>
    </xf>
    <xf numFmtId="166" fontId="7" fillId="0" borderId="0" xfId="61" applyNumberFormat="1" applyFont="1" applyBorder="1" applyAlignment="1">
      <alignment/>
      <protection/>
    </xf>
    <xf numFmtId="166" fontId="5" fillId="0" borderId="10" xfId="61" applyNumberFormat="1" applyFont="1" applyFill="1" applyBorder="1" applyAlignment="1">
      <alignment horizontal="center"/>
      <protection/>
    </xf>
    <xf numFmtId="166" fontId="5" fillId="0" borderId="11" xfId="61" applyNumberFormat="1" applyFont="1" applyFill="1" applyBorder="1" applyAlignment="1">
      <alignment horizontal="center"/>
      <protection/>
    </xf>
    <xf numFmtId="166" fontId="5" fillId="0" borderId="0" xfId="61" applyNumberFormat="1" applyFont="1" applyFill="1" applyBorder="1" applyAlignment="1">
      <alignment horizontal="center"/>
      <protection/>
    </xf>
    <xf numFmtId="0" fontId="4" fillId="0" borderId="0" xfId="0" applyNumberFormat="1" applyFont="1" applyAlignment="1">
      <alignment vertical="center"/>
    </xf>
    <xf numFmtId="0" fontId="7" fillId="20" borderId="20" xfId="61" applyNumberFormat="1" applyFont="1" applyFill="1" applyBorder="1" applyAlignment="1">
      <alignment horizontal="center" vertical="center" textRotation="255"/>
      <protection/>
    </xf>
    <xf numFmtId="0" fontId="7" fillId="0" borderId="0" xfId="61" applyNumberFormat="1" applyFont="1">
      <alignment/>
      <protection/>
    </xf>
    <xf numFmtId="0" fontId="7" fillId="20" borderId="35" xfId="61" applyNumberFormat="1" applyFont="1" applyFill="1" applyBorder="1" applyAlignment="1">
      <alignment vertical="center"/>
      <protection/>
    </xf>
    <xf numFmtId="0" fontId="7" fillId="20" borderId="0" xfId="61" applyNumberFormat="1" applyFont="1" applyFill="1" applyBorder="1" applyAlignment="1" quotePrefix="1">
      <alignment horizontal="center" vertical="center"/>
      <protection/>
    </xf>
    <xf numFmtId="0" fontId="7" fillId="20" borderId="10" xfId="61" applyNumberFormat="1" applyFont="1" applyFill="1" applyBorder="1" applyAlignment="1">
      <alignment vertical="center"/>
      <protection/>
    </xf>
    <xf numFmtId="0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9" xfId="61" applyNumberFormat="1" applyFont="1" applyFill="1" applyBorder="1" applyAlignment="1">
      <alignment horizontal="centerContinuous" vertical="center"/>
      <protection/>
    </xf>
    <xf numFmtId="0" fontId="7" fillId="20" borderId="36" xfId="61" applyNumberFormat="1" applyFont="1" applyFill="1" applyBorder="1" applyAlignment="1">
      <alignment horizontal="centerContinuous" vertical="center"/>
      <protection/>
    </xf>
    <xf numFmtId="0" fontId="7" fillId="20" borderId="15" xfId="61" applyNumberFormat="1" applyFont="1" applyFill="1" applyBorder="1" applyAlignment="1">
      <alignment horizontal="centerContinuous" vertical="center"/>
      <protection/>
    </xf>
    <xf numFmtId="0" fontId="7" fillId="20" borderId="18" xfId="61" applyNumberFormat="1" applyFont="1" applyFill="1" applyBorder="1" applyAlignment="1">
      <alignment horizontal="centerContinuous" vertical="center"/>
      <protection/>
    </xf>
    <xf numFmtId="0" fontId="7" fillId="20" borderId="37" xfId="61" applyNumberFormat="1" applyFont="1" applyFill="1" applyBorder="1" applyAlignment="1">
      <alignment horizontal="centerContinuous" vertical="center"/>
      <protection/>
    </xf>
    <xf numFmtId="3" fontId="6" fillId="20" borderId="35" xfId="61" applyNumberFormat="1" applyFont="1" applyFill="1" applyBorder="1" applyAlignment="1">
      <alignment horizontal="centerContinuous" vertical="center"/>
      <protection/>
    </xf>
    <xf numFmtId="10" fontId="7" fillId="20" borderId="32" xfId="61" applyNumberFormat="1" applyFont="1" applyFill="1" applyBorder="1" applyAlignment="1">
      <alignment horizontal="centerContinuous" wrapText="1"/>
      <protection/>
    </xf>
    <xf numFmtId="10" fontId="7" fillId="20" borderId="32" xfId="61" applyNumberFormat="1" applyFont="1" applyFill="1" applyBorder="1" applyAlignment="1">
      <alignment horizontal="centerContinuous"/>
      <protection/>
    </xf>
    <xf numFmtId="10" fontId="7" fillId="20" borderId="38" xfId="61" applyNumberFormat="1" applyFont="1" applyFill="1" applyBorder="1" applyAlignment="1">
      <alignment horizontal="centerContinuous"/>
      <protection/>
    </xf>
    <xf numFmtId="0" fontId="15" fillId="0" borderId="0" xfId="57" applyFont="1" applyAlignment="1">
      <alignment/>
      <protection/>
    </xf>
    <xf numFmtId="0" fontId="21" fillId="0" borderId="0" xfId="57" applyFont="1" applyAlignment="1">
      <alignment vertical="top"/>
      <protection/>
    </xf>
    <xf numFmtId="0" fontId="15" fillId="0" borderId="0" xfId="57" applyFont="1" applyAlignment="1">
      <alignment vertical="top"/>
      <protection/>
    </xf>
    <xf numFmtId="164" fontId="7" fillId="23" borderId="24" xfId="61" applyNumberFormat="1" applyFont="1" applyFill="1" applyBorder="1" applyAlignment="1">
      <alignment vertical="top"/>
      <protection/>
    </xf>
    <xf numFmtId="3" fontId="7" fillId="23" borderId="25" xfId="61" applyNumberFormat="1" applyFont="1" applyFill="1" applyBorder="1" applyAlignment="1">
      <alignment vertical="top"/>
      <protection/>
    </xf>
    <xf numFmtId="3" fontId="7" fillId="23" borderId="26" xfId="61" applyNumberFormat="1" applyFont="1" applyFill="1" applyBorder="1" applyAlignment="1">
      <alignment vertical="top"/>
      <protection/>
    </xf>
    <xf numFmtId="3" fontId="7" fillId="23" borderId="27" xfId="61" applyNumberFormat="1" applyFont="1" applyFill="1" applyBorder="1" applyAlignment="1">
      <alignment vertical="top"/>
      <protection/>
    </xf>
    <xf numFmtId="10" fontId="7" fillId="23" borderId="17" xfId="61" applyNumberFormat="1" applyFont="1" applyFill="1" applyBorder="1" applyAlignment="1">
      <alignment vertical="top"/>
      <protection/>
    </xf>
    <xf numFmtId="166" fontId="7" fillId="23" borderId="17" xfId="66" applyNumberFormat="1" applyFont="1" applyFill="1" applyBorder="1" applyAlignment="1" applyProtection="1">
      <alignment/>
      <protection hidden="1"/>
    </xf>
    <xf numFmtId="166" fontId="7" fillId="23" borderId="26" xfId="66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/>
    </xf>
    <xf numFmtId="0" fontId="15" fillId="0" borderId="0" xfId="61" applyFont="1" applyAlignment="1" applyProtection="1">
      <alignment vertical="center"/>
      <protection locked="0"/>
    </xf>
    <xf numFmtId="0" fontId="9" fillId="20" borderId="25" xfId="61" applyNumberFormat="1" applyFont="1" applyFill="1" applyBorder="1" applyAlignment="1" applyProtection="1">
      <alignment horizontal="center"/>
      <protection locked="0"/>
    </xf>
    <xf numFmtId="0" fontId="9" fillId="20" borderId="26" xfId="61" applyNumberFormat="1" applyFont="1" applyFill="1" applyBorder="1" applyAlignment="1" applyProtection="1">
      <alignment horizontal="center"/>
      <protection locked="0"/>
    </xf>
    <xf numFmtId="0" fontId="7" fillId="20" borderId="39" xfId="61" applyNumberFormat="1" applyFont="1" applyFill="1" applyBorder="1" applyAlignment="1" applyProtection="1">
      <alignment horizontal="center"/>
      <protection locked="0"/>
    </xf>
    <xf numFmtId="0" fontId="7" fillId="20" borderId="40" xfId="61" applyNumberFormat="1" applyFont="1" applyFill="1" applyBorder="1" applyAlignment="1" applyProtection="1">
      <alignment horizontal="center"/>
      <protection locked="0"/>
    </xf>
    <xf numFmtId="3" fontId="5" fillId="0" borderId="23" xfId="61" applyNumberFormat="1" applyFont="1" applyBorder="1" applyAlignment="1" applyProtection="1">
      <alignment vertical="top"/>
      <protection locked="0"/>
    </xf>
    <xf numFmtId="3" fontId="5" fillId="0" borderId="29" xfId="61" applyNumberFormat="1" applyFont="1" applyBorder="1" applyAlignment="1" applyProtection="1">
      <alignment vertical="top"/>
      <protection locked="0"/>
    </xf>
    <xf numFmtId="3" fontId="5" fillId="0" borderId="26" xfId="61" applyNumberFormat="1" applyFont="1" applyBorder="1" applyAlignment="1" applyProtection="1">
      <alignment vertical="top"/>
      <protection locked="0"/>
    </xf>
    <xf numFmtId="0" fontId="7" fillId="20" borderId="19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0" xfId="6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72" applyNumberFormat="1" applyFont="1" applyBorder="1" applyAlignment="1" applyProtection="1">
      <alignment horizontal="center" vertical="center"/>
      <protection locked="0"/>
    </xf>
    <xf numFmtId="0" fontId="0" fillId="0" borderId="0" xfId="58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4" fillId="0" borderId="17" xfId="72" applyNumberFormat="1" applyFont="1" applyBorder="1" applyAlignment="1" applyProtection="1">
      <alignment horizontal="center" vertical="center"/>
      <protection locked="0"/>
    </xf>
    <xf numFmtId="3" fontId="4" fillId="0" borderId="32" xfId="72" applyNumberFormat="1" applyFont="1" applyBorder="1" applyAlignment="1" applyProtection="1">
      <alignment horizontal="center" vertical="center"/>
      <protection locked="0"/>
    </xf>
    <xf numFmtId="3" fontId="4" fillId="0" borderId="23" xfId="72" applyNumberFormat="1" applyFont="1" applyBorder="1" applyAlignment="1" applyProtection="1">
      <alignment horizontal="center" vertical="center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41" xfId="57" applyFont="1" applyBorder="1" applyAlignment="1">
      <alignment vertical="center" wrapText="1"/>
      <protection/>
    </xf>
    <xf numFmtId="0" fontId="14" fillId="0" borderId="0" xfId="58" applyFont="1" applyBorder="1" applyAlignment="1">
      <alignment/>
      <protection/>
    </xf>
    <xf numFmtId="0" fontId="4" fillId="0" borderId="37" xfId="57" applyFont="1" applyBorder="1" applyAlignment="1">
      <alignment horizontal="left" vertical="center" wrapText="1"/>
      <protection/>
    </xf>
    <xf numFmtId="3" fontId="5" fillId="0" borderId="26" xfId="61" applyNumberFormat="1" applyFont="1" applyBorder="1" applyAlignment="1" applyProtection="1">
      <alignment horizontal="right" vertical="top"/>
      <protection locked="0"/>
    </xf>
    <xf numFmtId="0" fontId="6" fillId="20" borderId="0" xfId="57" applyFont="1" applyFill="1" applyBorder="1" applyAlignment="1">
      <alignment horizontal="centerContinuous" vertical="center" wrapText="1"/>
      <protection/>
    </xf>
    <xf numFmtId="0" fontId="6" fillId="20" borderId="0" xfId="57" applyFont="1" applyFill="1" applyBorder="1" applyAlignment="1">
      <alignment horizontal="centerContinuous" vertical="center"/>
      <protection/>
    </xf>
    <xf numFmtId="0" fontId="6" fillId="20" borderId="15" xfId="57" applyFont="1" applyFill="1" applyBorder="1" applyAlignment="1">
      <alignment horizontal="centerContinuous" wrapText="1"/>
      <protection/>
    </xf>
    <xf numFmtId="0" fontId="7" fillId="20" borderId="42" xfId="57" applyFont="1" applyFill="1" applyBorder="1" applyAlignment="1">
      <alignment horizontal="center" vertical="center"/>
      <protection/>
    </xf>
    <xf numFmtId="0" fontId="12" fillId="20" borderId="43" xfId="57" applyFont="1" applyFill="1" applyBorder="1" applyAlignment="1">
      <alignment horizontal="center" vertical="top"/>
      <protection/>
    </xf>
    <xf numFmtId="0" fontId="4" fillId="0" borderId="44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4" fillId="0" borderId="45" xfId="57" applyFont="1" applyBorder="1" applyAlignment="1">
      <alignment horizontal="center" vertical="center" wrapText="1"/>
      <protection/>
    </xf>
    <xf numFmtId="167" fontId="0" fillId="0" borderId="11" xfId="57" applyNumberFormat="1" applyFont="1" applyBorder="1" applyAlignment="1">
      <alignment horizontal="center" vertical="center"/>
      <protection/>
    </xf>
    <xf numFmtId="167" fontId="0" fillId="0" borderId="46" xfId="57" applyNumberFormat="1" applyFont="1" applyBorder="1" applyAlignment="1">
      <alignment horizontal="center" vertical="center"/>
      <protection/>
    </xf>
    <xf numFmtId="167" fontId="0" fillId="0" borderId="47" xfId="57" applyNumberFormat="1" applyFont="1" applyBorder="1" applyAlignment="1">
      <alignment horizontal="center" vertical="center"/>
      <protection/>
    </xf>
    <xf numFmtId="166" fontId="7" fillId="23" borderId="18" xfId="66" applyNumberFormat="1" applyFont="1" applyFill="1" applyBorder="1" applyAlignment="1">
      <alignment horizontal="center"/>
    </xf>
    <xf numFmtId="166" fontId="7" fillId="23" borderId="18" xfId="66" applyNumberFormat="1" applyFont="1" applyFill="1" applyBorder="1" applyAlignment="1">
      <alignment/>
    </xf>
    <xf numFmtId="166" fontId="7" fillId="23" borderId="19" xfId="66" applyNumberFormat="1" applyFont="1" applyFill="1" applyBorder="1" applyAlignment="1">
      <alignment/>
    </xf>
    <xf numFmtId="164" fontId="7" fillId="23" borderId="13" xfId="61" applyNumberFormat="1" applyFont="1" applyFill="1" applyBorder="1" applyAlignment="1">
      <alignment vertical="top"/>
      <protection/>
    </xf>
    <xf numFmtId="3" fontId="7" fillId="23" borderId="31" xfId="61" applyNumberFormat="1" applyFont="1" applyFill="1" applyBorder="1" applyAlignment="1">
      <alignment vertical="top"/>
      <protection/>
    </xf>
    <xf numFmtId="166" fontId="7" fillId="23" borderId="10" xfId="61" applyNumberFormat="1" applyFont="1" applyFill="1" applyBorder="1" applyAlignment="1">
      <alignment horizontal="center"/>
      <protection/>
    </xf>
    <xf numFmtId="166" fontId="7" fillId="23" borderId="16" xfId="61" applyNumberFormat="1" applyFont="1" applyFill="1" applyBorder="1">
      <alignment/>
      <protection/>
    </xf>
    <xf numFmtId="10" fontId="7" fillId="23" borderId="32" xfId="61" applyNumberFormat="1" applyFont="1" applyFill="1" applyBorder="1" applyAlignment="1">
      <alignment vertical="top"/>
      <protection/>
    </xf>
    <xf numFmtId="166" fontId="7" fillId="23" borderId="0" xfId="61" applyNumberFormat="1" applyFont="1" applyFill="1" applyBorder="1" applyAlignment="1">
      <alignment/>
      <protection/>
    </xf>
    <xf numFmtId="166" fontId="7" fillId="23" borderId="10" xfId="61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4" fillId="0" borderId="28" xfId="57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0" fillId="0" borderId="0" xfId="63" applyFont="1" applyAlignment="1" applyProtection="1">
      <alignment vertical="center"/>
      <protection locked="0"/>
    </xf>
    <xf numFmtId="0" fontId="20" fillId="0" borderId="0" xfId="63" applyFont="1" applyFill="1">
      <alignment/>
      <protection/>
    </xf>
    <xf numFmtId="0" fontId="6" fillId="0" borderId="0" xfId="60" applyFont="1" applyAlignment="1" applyProtection="1">
      <alignment vertical="center"/>
      <protection/>
    </xf>
    <xf numFmtId="0" fontId="6" fillId="20" borderId="48" xfId="60" applyFont="1" applyFill="1" applyBorder="1" applyAlignment="1" applyProtection="1">
      <alignment horizontal="center"/>
      <protection/>
    </xf>
    <xf numFmtId="4" fontId="6" fillId="20" borderId="49" xfId="60" applyNumberFormat="1" applyFont="1" applyFill="1" applyBorder="1" applyAlignment="1" applyProtection="1">
      <alignment horizontal="centerContinuous"/>
      <protection/>
    </xf>
    <xf numFmtId="5" fontId="6" fillId="20" borderId="48" xfId="60" applyNumberFormat="1" applyFont="1" applyFill="1" applyBorder="1" applyAlignment="1" applyProtection="1">
      <alignment horizontal="centerContinuous"/>
      <protection/>
    </xf>
    <xf numFmtId="5" fontId="6" fillId="20" borderId="50" xfId="60" applyNumberFormat="1" applyFont="1" applyFill="1" applyBorder="1" applyAlignment="1" applyProtection="1">
      <alignment horizontal="centerContinuous"/>
      <protection/>
    </xf>
    <xf numFmtId="0" fontId="4" fillId="0" borderId="0" xfId="60" applyFont="1" applyFill="1" applyProtection="1">
      <alignment/>
      <protection/>
    </xf>
    <xf numFmtId="0" fontId="6" fillId="20" borderId="51" xfId="60" applyFont="1" applyFill="1" applyBorder="1" applyProtection="1">
      <alignment/>
      <protection/>
    </xf>
    <xf numFmtId="0" fontId="6" fillId="20" borderId="52" xfId="60" applyNumberFormat="1" applyFont="1" applyFill="1" applyBorder="1" applyAlignment="1" applyProtection="1">
      <alignment horizontal="center"/>
      <protection locked="0"/>
    </xf>
    <xf numFmtId="0" fontId="6" fillId="20" borderId="53" xfId="60" applyNumberFormat="1" applyFont="1" applyFill="1" applyBorder="1" applyAlignment="1" applyProtection="1">
      <alignment horizontal="center"/>
      <protection locked="0"/>
    </xf>
    <xf numFmtId="0" fontId="4" fillId="0" borderId="0" xfId="60" applyNumberFormat="1" applyFont="1" applyFill="1" applyProtection="1">
      <alignment/>
      <protection/>
    </xf>
    <xf numFmtId="0" fontId="6" fillId="20" borderId="51" xfId="60" applyNumberFormat="1" applyFont="1" applyFill="1" applyBorder="1" applyProtection="1">
      <alignment/>
      <protection/>
    </xf>
    <xf numFmtId="0" fontId="6" fillId="0" borderId="0" xfId="60" applyFont="1" applyFill="1" applyBorder="1" applyProtection="1">
      <alignment/>
      <protection/>
    </xf>
    <xf numFmtId="0" fontId="6" fillId="0" borderId="54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Protection="1">
      <alignment/>
      <protection/>
    </xf>
    <xf numFmtId="0" fontId="4" fillId="0" borderId="0" xfId="60" applyNumberFormat="1" applyFo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15" xfId="60" applyFont="1" applyBorder="1" applyAlignment="1" applyProtection="1">
      <alignment vertical="center"/>
      <protection/>
    </xf>
    <xf numFmtId="5" fontId="4" fillId="0" borderId="10" xfId="60" applyNumberFormat="1" applyFont="1" applyBorder="1" applyAlignment="1" applyProtection="1">
      <alignment vertical="center"/>
      <protection/>
    </xf>
    <xf numFmtId="5" fontId="4" fillId="0" borderId="16" xfId="60" applyNumberFormat="1" applyFont="1" applyBorder="1" applyAlignment="1" applyProtection="1">
      <alignment vertical="center"/>
      <protection/>
    </xf>
    <xf numFmtId="0" fontId="4" fillId="0" borderId="15" xfId="60" applyNumberFormat="1" applyFont="1" applyBorder="1" applyAlignment="1" applyProtection="1">
      <alignment horizontal="center" vertical="center"/>
      <protection/>
    </xf>
    <xf numFmtId="0" fontId="4" fillId="0" borderId="55" xfId="60" applyFont="1" applyBorder="1" applyAlignment="1" applyProtection="1">
      <alignment vertical="center"/>
      <protection/>
    </xf>
    <xf numFmtId="3" fontId="4" fillId="0" borderId="0" xfId="60" applyNumberFormat="1" applyFont="1" applyBorder="1" applyAlignment="1" applyProtection="1">
      <alignment horizontal="center" vertical="center"/>
      <protection/>
    </xf>
    <xf numFmtId="3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22" xfId="60" applyNumberFormat="1" applyFont="1" applyBorder="1" applyAlignment="1" applyProtection="1">
      <alignment vertical="center"/>
      <protection/>
    </xf>
    <xf numFmtId="0" fontId="4" fillId="0" borderId="0" xfId="60" applyNumberFormat="1" applyFont="1" applyBorder="1" applyAlignment="1" applyProtection="1">
      <alignment horizontal="center" vertical="center"/>
      <protection/>
    </xf>
    <xf numFmtId="5" fontId="4" fillId="0" borderId="13" xfId="60" applyNumberFormat="1" applyFont="1" applyBorder="1" applyAlignment="1" applyProtection="1">
      <alignment vertical="center"/>
      <protection/>
    </xf>
    <xf numFmtId="0" fontId="6" fillId="0" borderId="0" xfId="60" applyFont="1" applyProtection="1">
      <alignment/>
      <protection/>
    </xf>
    <xf numFmtId="0" fontId="10" fillId="0" borderId="0" xfId="60" applyFont="1" applyAlignment="1" applyProtection="1">
      <alignment vertical="top"/>
      <protection/>
    </xf>
    <xf numFmtId="0" fontId="0" fillId="0" borderId="0" xfId="60" applyBorder="1" applyProtection="1">
      <alignment/>
      <protection/>
    </xf>
    <xf numFmtId="0" fontId="4" fillId="0" borderId="15" xfId="60" applyFont="1" applyFill="1" applyBorder="1" applyAlignment="1" applyProtection="1">
      <alignment vertical="center"/>
      <protection/>
    </xf>
    <xf numFmtId="42" fontId="4" fillId="0" borderId="22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/>
    </xf>
    <xf numFmtId="5" fontId="4" fillId="0" borderId="13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Border="1" applyAlignment="1" applyProtection="1">
      <alignment horizontal="center" vertical="center"/>
      <protection/>
    </xf>
    <xf numFmtId="5" fontId="4" fillId="0" borderId="15" xfId="60" applyNumberFormat="1" applyFont="1" applyBorder="1" applyAlignment="1" applyProtection="1">
      <alignment vertical="center"/>
      <protection/>
    </xf>
    <xf numFmtId="0" fontId="4" fillId="0" borderId="51" xfId="60" applyFont="1" applyBorder="1" applyAlignment="1" applyProtection="1">
      <alignment vertical="center"/>
      <protection/>
    </xf>
    <xf numFmtId="3" fontId="4" fillId="0" borderId="30" xfId="60" applyNumberFormat="1" applyFont="1" applyBorder="1" applyAlignment="1" applyProtection="1">
      <alignment horizontal="center" vertical="center"/>
      <protection/>
    </xf>
    <xf numFmtId="3" fontId="4" fillId="0" borderId="28" xfId="60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vertical="center"/>
      <protection/>
    </xf>
    <xf numFmtId="5" fontId="4" fillId="0" borderId="0" xfId="60" applyNumberFormat="1" applyFont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 hidden="1"/>
    </xf>
    <xf numFmtId="5" fontId="4" fillId="0" borderId="13" xfId="60" applyNumberFormat="1" applyFont="1" applyFill="1" applyBorder="1" applyAlignment="1" applyProtection="1">
      <alignment vertical="center"/>
      <protection hidden="1"/>
    </xf>
    <xf numFmtId="5" fontId="4" fillId="0" borderId="0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3" fontId="4" fillId="0" borderId="21" xfId="60" applyNumberFormat="1" applyFont="1" applyBorder="1" applyAlignment="1" applyProtection="1">
      <alignment horizontal="center" vertical="center"/>
      <protection/>
    </xf>
    <xf numFmtId="5" fontId="4" fillId="0" borderId="51" xfId="60" applyNumberFormat="1" applyFont="1" applyBorder="1" applyAlignment="1" applyProtection="1">
      <alignment vertical="center"/>
      <protection/>
    </xf>
    <xf numFmtId="5" fontId="4" fillId="0" borderId="21" xfId="60" applyNumberFormat="1" applyFont="1" applyBorder="1" applyAlignment="1" applyProtection="1">
      <alignment vertical="center"/>
      <protection/>
    </xf>
    <xf numFmtId="4" fontId="4" fillId="0" borderId="0" xfId="60" applyNumberFormat="1" applyFont="1" applyProtection="1">
      <alignment/>
      <protection/>
    </xf>
    <xf numFmtId="5" fontId="4" fillId="0" borderId="0" xfId="60" applyNumberFormat="1" applyFont="1" applyProtection="1">
      <alignment/>
      <protection/>
    </xf>
    <xf numFmtId="0" fontId="4" fillId="0" borderId="0" xfId="60" applyNumberFormat="1" applyFont="1" applyAlignment="1" applyProtection="1">
      <alignment horizontal="center"/>
      <protection/>
    </xf>
    <xf numFmtId="0" fontId="30" fillId="0" borderId="0" xfId="60" applyFont="1" applyAlignment="1" applyProtection="1">
      <alignment vertical="top"/>
      <protection locked="0"/>
    </xf>
    <xf numFmtId="0" fontId="28" fillId="0" borderId="0" xfId="63" applyFont="1" applyAlignment="1">
      <alignment/>
      <protection/>
    </xf>
    <xf numFmtId="42" fontId="4" fillId="0" borderId="0" xfId="60" applyNumberFormat="1" applyFont="1" applyFill="1" applyBorder="1" applyAlignment="1" applyProtection="1">
      <alignment vertical="center"/>
      <protection/>
    </xf>
    <xf numFmtId="42" fontId="4" fillId="0" borderId="0" xfId="60" applyNumberFormat="1" applyFont="1" applyFill="1" applyBorder="1" applyAlignment="1" applyProtection="1">
      <alignment vertical="center"/>
      <protection hidden="1"/>
    </xf>
    <xf numFmtId="5" fontId="31" fillId="0" borderId="0" xfId="60" applyNumberFormat="1" applyFont="1" applyAlignment="1" applyProtection="1">
      <alignment vertical="center"/>
      <protection/>
    </xf>
    <xf numFmtId="0" fontId="6" fillId="20" borderId="56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Alignment="1" applyProtection="1">
      <alignment vertical="top"/>
      <protection locked="0"/>
    </xf>
    <xf numFmtId="3" fontId="6" fillId="0" borderId="0" xfId="61" applyNumberFormat="1" applyFont="1" applyBorder="1" applyAlignment="1">
      <alignment vertical="center"/>
      <protection/>
    </xf>
    <xf numFmtId="166" fontId="5" fillId="0" borderId="23" xfId="66" applyNumberFormat="1" applyFont="1" applyBorder="1" applyAlignment="1" applyProtection="1">
      <alignment/>
      <protection hidden="1"/>
    </xf>
    <xf numFmtId="165" fontId="5" fillId="0" borderId="26" xfId="66" applyNumberFormat="1" applyFont="1" applyBorder="1" applyAlignment="1" applyProtection="1">
      <alignment/>
      <protection hidden="1"/>
    </xf>
    <xf numFmtId="0" fontId="32" fillId="0" borderId="0" xfId="57" applyFont="1" applyAlignment="1">
      <alignment vertical="top"/>
      <protection/>
    </xf>
    <xf numFmtId="0" fontId="29" fillId="0" borderId="0" xfId="57" applyFont="1" applyAlignment="1">
      <alignment vertical="top"/>
      <protection/>
    </xf>
    <xf numFmtId="0" fontId="4" fillId="0" borderId="57" xfId="60" applyFont="1" applyBorder="1" applyAlignment="1" applyProtection="1">
      <alignment vertical="center"/>
      <protection/>
    </xf>
    <xf numFmtId="166" fontId="33" fillId="0" borderId="26" xfId="66" applyNumberFormat="1" applyFont="1" applyBorder="1" applyAlignment="1" applyProtection="1">
      <alignment/>
      <protection hidden="1"/>
    </xf>
    <xf numFmtId="166" fontId="33" fillId="0" borderId="17" xfId="66" applyNumberFormat="1" applyFont="1" applyBorder="1" applyAlignment="1" applyProtection="1">
      <alignment/>
      <protection hidden="1"/>
    </xf>
    <xf numFmtId="3" fontId="7" fillId="0" borderId="58" xfId="63" applyNumberFormat="1" applyFont="1" applyFill="1" applyBorder="1" applyAlignment="1">
      <alignment horizontal="center" vertical="center"/>
      <protection/>
    </xf>
    <xf numFmtId="3" fontId="5" fillId="0" borderId="59" xfId="63" applyNumberFormat="1" applyFont="1" applyFill="1" applyBorder="1" applyAlignment="1">
      <alignment horizontal="center" vertical="center"/>
      <protection/>
    </xf>
    <xf numFmtId="3" fontId="5" fillId="0" borderId="60" xfId="63" applyNumberFormat="1" applyFont="1" applyFill="1" applyBorder="1" applyAlignment="1">
      <alignment horizontal="center" vertical="center"/>
      <protection/>
    </xf>
    <xf numFmtId="3" fontId="7" fillId="0" borderId="61" xfId="63" applyNumberFormat="1" applyFont="1" applyFill="1" applyBorder="1" applyAlignment="1">
      <alignment horizontal="center" vertical="center" wrapText="1"/>
      <protection/>
    </xf>
    <xf numFmtId="3" fontId="18" fillId="0" borderId="58" xfId="63" applyNumberFormat="1" applyFont="1" applyFill="1" applyBorder="1" applyAlignment="1">
      <alignment horizontal="center" vertical="center"/>
      <protection/>
    </xf>
    <xf numFmtId="3" fontId="19" fillId="0" borderId="59" xfId="63" applyNumberFormat="1" applyFont="1" applyFill="1" applyBorder="1" applyAlignment="1">
      <alignment horizontal="center" vertical="center"/>
      <protection/>
    </xf>
    <xf numFmtId="3" fontId="19" fillId="0" borderId="60" xfId="63" applyNumberFormat="1" applyFont="1" applyFill="1" applyBorder="1" applyAlignment="1">
      <alignment horizontal="center" vertical="center"/>
      <protection/>
    </xf>
    <xf numFmtId="3" fontId="18" fillId="0" borderId="61" xfId="63" applyNumberFormat="1" applyFont="1" applyFill="1" applyBorder="1" applyAlignment="1">
      <alignment horizontal="center" vertical="center" wrapText="1"/>
      <protection/>
    </xf>
    <xf numFmtId="3" fontId="19" fillId="0" borderId="62" xfId="63" applyNumberFormat="1" applyFont="1" applyFill="1" applyBorder="1" applyAlignment="1">
      <alignment horizontal="center" vertical="center"/>
      <protection/>
    </xf>
    <xf numFmtId="3" fontId="7" fillId="0" borderId="62" xfId="63" applyNumberFormat="1" applyFont="1" applyFill="1" applyBorder="1" applyAlignment="1">
      <alignment horizontal="center" vertical="center" wrapText="1"/>
      <protection/>
    </xf>
    <xf numFmtId="3" fontId="18" fillId="0" borderId="62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>
      <alignment/>
      <protection/>
    </xf>
    <xf numFmtId="3" fontId="51" fillId="0" borderId="63" xfId="57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62" xfId="63" applyNumberFormat="1" applyFont="1" applyFill="1" applyBorder="1" applyAlignment="1">
      <alignment horizontal="center" vertical="center"/>
      <protection/>
    </xf>
    <xf numFmtId="0" fontId="19" fillId="0" borderId="62" xfId="63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58" xfId="63" applyNumberFormat="1" applyFont="1" applyFill="1" applyBorder="1" applyAlignment="1">
      <alignment horizontal="center" vertical="center"/>
      <protection/>
    </xf>
    <xf numFmtId="3" fontId="19" fillId="0" borderId="58" xfId="63" applyNumberFormat="1" applyFont="1" applyFill="1" applyBorder="1" applyAlignment="1">
      <alignment horizontal="center" vertical="center"/>
      <protection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/>
      <protection/>
    </xf>
    <xf numFmtId="0" fontId="2" fillId="0" borderId="0" xfId="59" applyFont="1" applyAlignment="1">
      <alignment/>
      <protection/>
    </xf>
    <xf numFmtId="0" fontId="2" fillId="0" borderId="0" xfId="62" applyFont="1" applyProtection="1">
      <alignment/>
      <protection/>
    </xf>
    <xf numFmtId="166" fontId="52" fillId="0" borderId="17" xfId="66" applyNumberFormat="1" applyFont="1" applyBorder="1" applyAlignment="1" applyProtection="1">
      <alignment/>
      <protection hidden="1"/>
    </xf>
    <xf numFmtId="42" fontId="4" fillId="0" borderId="15" xfId="60" applyNumberFormat="1" applyFont="1" applyBorder="1" applyAlignment="1" applyProtection="1">
      <alignment horizontal="center" vertical="center"/>
      <protection/>
    </xf>
    <xf numFmtId="42" fontId="4" fillId="0" borderId="13" xfId="60" applyNumberFormat="1" applyFont="1" applyFill="1" applyBorder="1" applyAlignment="1" applyProtection="1">
      <alignment vertical="center"/>
      <protection/>
    </xf>
    <xf numFmtId="3" fontId="7" fillId="0" borderId="0" xfId="61" applyNumberFormat="1" applyFont="1">
      <alignment/>
      <protection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>
      <alignment/>
    </xf>
    <xf numFmtId="0" fontId="5" fillId="0" borderId="67" xfId="0" applyFont="1" applyFill="1" applyBorder="1" applyAlignment="1" applyProtection="1">
      <alignment horizontal="left" vertical="center"/>
      <protection locked="0"/>
    </xf>
    <xf numFmtId="3" fontId="7" fillId="0" borderId="67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67" xfId="0" applyNumberFormat="1" applyFont="1" applyFill="1" applyBorder="1" applyAlignment="1">
      <alignment horizontal="center" vertical="center" wrapText="1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/>
    </xf>
    <xf numFmtId="0" fontId="4" fillId="0" borderId="57" xfId="60" applyFont="1" applyBorder="1" applyProtection="1">
      <alignment/>
      <protection/>
    </xf>
    <xf numFmtId="0" fontId="4" fillId="0" borderId="55" xfId="0" applyFont="1" applyFill="1" applyBorder="1" applyAlignment="1" applyProtection="1">
      <alignment vertical="center"/>
      <protection/>
    </xf>
    <xf numFmtId="42" fontId="4" fillId="0" borderId="72" xfId="60" applyNumberFormat="1" applyFont="1" applyBorder="1" applyProtection="1">
      <alignment/>
      <protection/>
    </xf>
    <xf numFmtId="5" fontId="4" fillId="0" borderId="16" xfId="60" applyNumberFormat="1" applyFont="1" applyFill="1" applyBorder="1" applyAlignment="1" applyProtection="1">
      <alignment horizontal="center" vertical="center"/>
      <protection/>
    </xf>
    <xf numFmtId="5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73" xfId="60" applyNumberFormat="1" applyFont="1" applyBorder="1" applyProtection="1">
      <alignment/>
      <protection/>
    </xf>
    <xf numFmtId="3" fontId="4" fillId="0" borderId="22" xfId="60" applyNumberFormat="1" applyFont="1" applyBorder="1" applyAlignment="1" applyProtection="1">
      <alignment horizontal="center" vertical="center"/>
      <protection/>
    </xf>
    <xf numFmtId="3" fontId="4" fillId="0" borderId="16" xfId="60" applyNumberFormat="1" applyFont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left" vertical="center"/>
      <protection locked="0"/>
    </xf>
    <xf numFmtId="0" fontId="5" fillId="0" borderId="75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3" fontId="55" fillId="0" borderId="10" xfId="60" applyNumberFormat="1" applyFont="1" applyFill="1" applyBorder="1" applyAlignment="1" applyProtection="1">
      <alignment horizontal="center"/>
      <protection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0" borderId="18" xfId="61" applyNumberFormat="1" applyFont="1" applyFill="1" applyBorder="1" applyAlignment="1" applyProtection="1">
      <alignment horizontal="center"/>
      <protection locked="0"/>
    </xf>
    <xf numFmtId="0" fontId="7" fillId="20" borderId="0" xfId="61" applyNumberFormat="1" applyFont="1" applyFill="1" applyBorder="1" applyAlignment="1">
      <alignment horizontal="centerContinuous" vertical="center"/>
      <protection/>
    </xf>
    <xf numFmtId="3" fontId="55" fillId="0" borderId="22" xfId="60" applyNumberFormat="1" applyFont="1" applyBorder="1" applyAlignment="1" applyProtection="1">
      <alignment horizontal="center" vertical="center"/>
      <protection/>
    </xf>
    <xf numFmtId="3" fontId="55" fillId="0" borderId="16" xfId="60" applyNumberFormat="1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5" xfId="60" applyFont="1" applyBorder="1" applyProtection="1">
      <alignment/>
      <protection/>
    </xf>
    <xf numFmtId="0" fontId="4" fillId="0" borderId="76" xfId="60" applyFont="1" applyBorder="1" applyProtection="1">
      <alignment/>
      <protection/>
    </xf>
    <xf numFmtId="0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0" xfId="60" applyNumberFormat="1" applyFont="1" applyBorder="1" applyAlignment="1" applyProtection="1">
      <alignment vertical="center"/>
      <protection/>
    </xf>
    <xf numFmtId="3" fontId="4" fillId="0" borderId="51" xfId="60" applyNumberFormat="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3" fontId="56" fillId="0" borderId="22" xfId="60" applyNumberFormat="1" applyFont="1" applyFill="1" applyBorder="1" applyAlignment="1" applyProtection="1">
      <alignment horizontal="center" vertical="center"/>
      <protection/>
    </xf>
    <xf numFmtId="3" fontId="56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3" xfId="60" applyBorder="1" applyProtection="1">
      <alignment/>
      <protection/>
    </xf>
    <xf numFmtId="5" fontId="10" fillId="0" borderId="0" xfId="60" applyNumberFormat="1" applyFont="1" applyBorder="1" applyAlignment="1" applyProtection="1">
      <alignment vertical="top"/>
      <protection/>
    </xf>
    <xf numFmtId="5" fontId="10" fillId="0" borderId="13" xfId="60" applyNumberFormat="1" applyFont="1" applyBorder="1" applyAlignment="1" applyProtection="1">
      <alignment vertical="top"/>
      <protection/>
    </xf>
    <xf numFmtId="5" fontId="4" fillId="0" borderId="20" xfId="60" applyNumberFormat="1" applyFont="1" applyBorder="1" applyProtection="1">
      <alignment/>
      <protection/>
    </xf>
    <xf numFmtId="0" fontId="6" fillId="0" borderId="55" xfId="60" applyFont="1" applyFill="1" applyBorder="1" applyAlignment="1" applyProtection="1">
      <alignment vertical="center"/>
      <protection/>
    </xf>
    <xf numFmtId="0" fontId="10" fillId="0" borderId="55" xfId="60" applyFont="1" applyBorder="1" applyAlignment="1" applyProtection="1">
      <alignment vertical="top"/>
      <protection/>
    </xf>
    <xf numFmtId="5" fontId="4" fillId="0" borderId="21" xfId="60" applyNumberFormat="1" applyFont="1" applyBorder="1" applyProtection="1">
      <alignment/>
      <protection/>
    </xf>
    <xf numFmtId="0" fontId="4" fillId="0" borderId="55" xfId="60" applyFont="1" applyBorder="1" applyAlignment="1" applyProtection="1">
      <alignment horizontal="left" vertical="center"/>
      <protection/>
    </xf>
    <xf numFmtId="0" fontId="4" fillId="0" borderId="57" xfId="60" applyFont="1" applyBorder="1" applyAlignment="1" applyProtection="1">
      <alignment horizontal="left" vertical="center"/>
      <protection/>
    </xf>
    <xf numFmtId="0" fontId="10" fillId="0" borderId="0" xfId="61" applyFont="1" applyAlignment="1">
      <alignment horizontal="left"/>
      <protection/>
    </xf>
    <xf numFmtId="3" fontId="51" fillId="24" borderId="63" xfId="57" applyNumberFormat="1" applyFont="1" applyFill="1" applyBorder="1" applyAlignment="1">
      <alignment horizontal="justify" vertical="center" wrapText="1"/>
      <protection/>
    </xf>
    <xf numFmtId="171" fontId="55" fillId="0" borderId="0" xfId="60" applyNumberFormat="1" applyFont="1" applyBorder="1" applyAlignment="1" applyProtection="1">
      <alignment horizontal="right" vertical="center"/>
      <protection locked="0"/>
    </xf>
    <xf numFmtId="171" fontId="55" fillId="0" borderId="13" xfId="60" applyNumberFormat="1" applyFont="1" applyBorder="1" applyAlignment="1" applyProtection="1">
      <alignment horizontal="right" vertical="center"/>
      <protection locked="0"/>
    </xf>
    <xf numFmtId="170" fontId="55" fillId="0" borderId="0" xfId="60" applyNumberFormat="1" applyFont="1" applyBorder="1" applyAlignment="1" applyProtection="1">
      <alignment horizontal="right" vertical="center"/>
      <protection locked="0"/>
    </xf>
    <xf numFmtId="170" fontId="55" fillId="0" borderId="13" xfId="60" applyNumberFormat="1" applyFont="1" applyBorder="1" applyAlignment="1" applyProtection="1">
      <alignment horizontal="right" vertical="center"/>
      <protection locked="0"/>
    </xf>
    <xf numFmtId="171" fontId="55" fillId="0" borderId="13" xfId="60" applyNumberFormat="1" applyFont="1" applyBorder="1" applyAlignment="1" applyProtection="1">
      <alignment horizontal="right"/>
      <protection/>
    </xf>
    <xf numFmtId="0" fontId="4" fillId="0" borderId="13" xfId="60" applyNumberFormat="1" applyFont="1" applyBorder="1" applyAlignment="1" applyProtection="1">
      <alignment horizontal="center"/>
      <protection/>
    </xf>
    <xf numFmtId="5" fontId="4" fillId="0" borderId="13" xfId="60" applyNumberFormat="1" applyFont="1" applyBorder="1" applyAlignment="1" applyProtection="1">
      <alignment horizontal="right"/>
      <protection/>
    </xf>
    <xf numFmtId="6" fontId="4" fillId="0" borderId="16" xfId="60" applyNumberFormat="1" applyFont="1" applyBorder="1" applyAlignment="1" applyProtection="1">
      <alignment vertical="center"/>
      <protection/>
    </xf>
    <xf numFmtId="0" fontId="4" fillId="0" borderId="28" xfId="60" applyNumberFormat="1" applyFont="1" applyBorder="1" applyAlignment="1" applyProtection="1">
      <alignment horizontal="center"/>
      <protection/>
    </xf>
    <xf numFmtId="5" fontId="4" fillId="0" borderId="28" xfId="60" applyNumberFormat="1" applyFont="1" applyBorder="1" applyAlignment="1" applyProtection="1">
      <alignment horizontal="right"/>
      <protection/>
    </xf>
    <xf numFmtId="3" fontId="4" fillId="0" borderId="73" xfId="60" applyNumberFormat="1" applyFont="1" applyBorder="1" applyAlignment="1" applyProtection="1">
      <alignment horizontal="center" vertical="center"/>
      <protection/>
    </xf>
    <xf numFmtId="3" fontId="4" fillId="0" borderId="40" xfId="60" applyNumberFormat="1" applyFont="1" applyBorder="1" applyAlignment="1" applyProtection="1">
      <alignment horizontal="center" vertical="center"/>
      <protection/>
    </xf>
    <xf numFmtId="170" fontId="64" fillId="0" borderId="0" xfId="60" applyNumberFormat="1" applyFont="1" applyBorder="1" applyAlignment="1" applyProtection="1">
      <alignment horizontal="right" vertical="center"/>
      <protection locked="0"/>
    </xf>
    <xf numFmtId="190" fontId="55" fillId="0" borderId="13" xfId="60" applyNumberFormat="1" applyFont="1" applyBorder="1" applyAlignment="1" applyProtection="1">
      <alignment horizontal="right" vertical="center"/>
      <protection locked="0"/>
    </xf>
    <xf numFmtId="0" fontId="4" fillId="0" borderId="0" xfId="57" applyFont="1" applyBorder="1" applyAlignment="1">
      <alignment vertical="center"/>
      <protection/>
    </xf>
    <xf numFmtId="0" fontId="57" fillId="0" borderId="77" xfId="5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3" fontId="51" fillId="0" borderId="63" xfId="57" applyNumberFormat="1" applyFont="1" applyFill="1" applyBorder="1" applyAlignment="1">
      <alignment horizontal="justify" vertical="center" wrapText="1"/>
      <protection/>
    </xf>
    <xf numFmtId="3" fontId="65" fillId="0" borderId="63" xfId="57" applyNumberFormat="1" applyFont="1" applyFill="1" applyBorder="1" applyAlignment="1">
      <alignment horizontal="justify" vertical="center" wrapText="1"/>
      <protection/>
    </xf>
    <xf numFmtId="0" fontId="51" fillId="0" borderId="0" xfId="54" applyFont="1" applyFill="1" applyBorder="1" applyAlignment="1">
      <alignment horizontal="justify" vertical="center" wrapText="1"/>
      <protection/>
    </xf>
    <xf numFmtId="0" fontId="51" fillId="0" borderId="0" xfId="57" applyFont="1" applyFill="1" applyBorder="1" applyAlignment="1">
      <alignment horizontal="justify" vertical="center" wrapText="1"/>
      <protection/>
    </xf>
    <xf numFmtId="0" fontId="16" fillId="25" borderId="37" xfId="57" applyFont="1" applyFill="1" applyBorder="1" applyAlignment="1">
      <alignment vertical="center"/>
      <protection/>
    </xf>
    <xf numFmtId="167" fontId="1" fillId="25" borderId="19" xfId="57" applyNumberFormat="1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 wrapText="1"/>
      <protection/>
    </xf>
    <xf numFmtId="3" fontId="17" fillId="25" borderId="46" xfId="57" applyNumberFormat="1" applyFont="1" applyFill="1" applyBorder="1" applyAlignment="1">
      <alignment horizontal="center" vertical="center" wrapText="1"/>
      <protection/>
    </xf>
    <xf numFmtId="164" fontId="7" fillId="25" borderId="24" xfId="61" applyNumberFormat="1" applyFont="1" applyFill="1" applyBorder="1" applyAlignment="1">
      <alignment vertical="top"/>
      <protection/>
    </xf>
    <xf numFmtId="3" fontId="7" fillId="25" borderId="25" xfId="61" applyNumberFormat="1" applyFont="1" applyFill="1" applyBorder="1" applyAlignment="1">
      <alignment vertical="top"/>
      <protection/>
    </xf>
    <xf numFmtId="166" fontId="7" fillId="25" borderId="18" xfId="66" applyNumberFormat="1" applyFont="1" applyFill="1" applyBorder="1" applyAlignment="1">
      <alignment horizontal="center"/>
    </xf>
    <xf numFmtId="3" fontId="7" fillId="25" borderId="26" xfId="61" applyNumberFormat="1" applyFont="1" applyFill="1" applyBorder="1" applyAlignment="1">
      <alignment vertical="top"/>
      <protection/>
    </xf>
    <xf numFmtId="166" fontId="7" fillId="25" borderId="18" xfId="66" applyNumberFormat="1" applyFont="1" applyFill="1" applyBorder="1" applyAlignment="1">
      <alignment/>
    </xf>
    <xf numFmtId="3" fontId="7" fillId="25" borderId="27" xfId="61" applyNumberFormat="1" applyFont="1" applyFill="1" applyBorder="1" applyAlignment="1">
      <alignment vertical="top"/>
      <protection/>
    </xf>
    <xf numFmtId="166" fontId="7" fillId="25" borderId="19" xfId="66" applyNumberFormat="1" applyFont="1" applyFill="1" applyBorder="1" applyAlignment="1">
      <alignment/>
    </xf>
    <xf numFmtId="164" fontId="7" fillId="25" borderId="28" xfId="61" applyNumberFormat="1" applyFont="1" applyFill="1" applyBorder="1" applyAlignment="1">
      <alignment vertical="top"/>
      <protection/>
    </xf>
    <xf numFmtId="3" fontId="7" fillId="25" borderId="78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 applyAlignment="1">
      <alignment horizontal="center"/>
      <protection/>
    </xf>
    <xf numFmtId="3" fontId="7" fillId="25" borderId="29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>
      <alignment/>
      <protection/>
    </xf>
    <xf numFmtId="3" fontId="7" fillId="25" borderId="30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>
      <alignment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5" fillId="0" borderId="23" xfId="61" applyNumberFormat="1" applyFont="1" applyFill="1" applyBorder="1" applyAlignment="1">
      <alignment horizontal="right" vertical="center"/>
      <protection/>
    </xf>
    <xf numFmtId="3" fontId="7" fillId="0" borderId="23" xfId="61" applyNumberFormat="1" applyFont="1" applyFill="1" applyBorder="1" applyAlignment="1">
      <alignment horizontal="right" vertical="center"/>
      <protection/>
    </xf>
    <xf numFmtId="10" fontId="7" fillId="25" borderId="17" xfId="61" applyNumberFormat="1" applyFont="1" applyFill="1" applyBorder="1" applyAlignment="1">
      <alignment vertical="top"/>
      <protection/>
    </xf>
    <xf numFmtId="166" fontId="7" fillId="25" borderId="17" xfId="66" applyNumberFormat="1" applyFont="1" applyFill="1" applyBorder="1" applyAlignment="1" applyProtection="1">
      <alignment/>
      <protection hidden="1"/>
    </xf>
    <xf numFmtId="166" fontId="7" fillId="25" borderId="26" xfId="66" applyNumberFormat="1" applyFont="1" applyFill="1" applyBorder="1" applyAlignment="1" applyProtection="1">
      <alignment/>
      <protection hidden="1"/>
    </xf>
    <xf numFmtId="10" fontId="7" fillId="25" borderId="33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 applyAlignment="1">
      <alignment/>
      <protection/>
    </xf>
    <xf numFmtId="166" fontId="7" fillId="25" borderId="12" xfId="61" applyNumberFormat="1" applyFont="1" applyFill="1" applyBorder="1" applyAlignment="1">
      <alignment/>
      <protection/>
    </xf>
    <xf numFmtId="0" fontId="7" fillId="25" borderId="1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textRotation="90"/>
    </xf>
    <xf numFmtId="0" fontId="5" fillId="25" borderId="79" xfId="0" applyFont="1" applyFill="1" applyBorder="1" applyAlignment="1">
      <alignment horizontal="center" vertical="center" textRotation="90"/>
    </xf>
    <xf numFmtId="0" fontId="5" fillId="25" borderId="79" xfId="0" applyFont="1" applyFill="1" applyBorder="1" applyAlignment="1">
      <alignment horizontal="center" vertical="center" textRotation="90" wrapText="1"/>
    </xf>
    <xf numFmtId="0" fontId="5" fillId="25" borderId="12" xfId="0" applyFont="1" applyFill="1" applyBorder="1" applyAlignment="1">
      <alignment horizontal="center" vertical="center" textRotation="90" wrapText="1"/>
    </xf>
    <xf numFmtId="0" fontId="18" fillId="25" borderId="29" xfId="63" applyNumberFormat="1" applyFont="1" applyFill="1" applyBorder="1" applyAlignment="1">
      <alignment horizontal="center" vertical="center" textRotation="90" wrapText="1"/>
      <protection/>
    </xf>
    <xf numFmtId="0" fontId="5" fillId="25" borderId="80" xfId="0" applyFont="1" applyFill="1" applyBorder="1" applyAlignment="1">
      <alignment horizontal="center" vertical="center" textRotation="90" wrapText="1"/>
    </xf>
    <xf numFmtId="0" fontId="18" fillId="25" borderId="33" xfId="63" applyNumberFormat="1" applyFont="1" applyFill="1" applyBorder="1" applyAlignment="1">
      <alignment horizontal="center" vertical="center" textRotation="90" wrapText="1"/>
      <protection/>
    </xf>
    <xf numFmtId="3" fontId="6" fillId="25" borderId="18" xfId="0" applyNumberFormat="1" applyFont="1" applyFill="1" applyBorder="1" applyAlignment="1">
      <alignment horizontal="center" vertical="center"/>
    </xf>
    <xf numFmtId="3" fontId="7" fillId="25" borderId="17" xfId="0" applyNumberFormat="1" applyFont="1" applyFill="1" applyBorder="1" applyAlignment="1">
      <alignment horizontal="center" vertical="center"/>
    </xf>
    <xf numFmtId="3" fontId="7" fillId="25" borderId="81" xfId="0" applyNumberFormat="1" applyFont="1" applyFill="1" applyBorder="1" applyAlignment="1">
      <alignment horizontal="center" vertical="center"/>
    </xf>
    <xf numFmtId="3" fontId="7" fillId="25" borderId="18" xfId="0" applyNumberFormat="1" applyFont="1" applyFill="1" applyBorder="1" applyAlignment="1">
      <alignment horizontal="center" vertical="center"/>
    </xf>
    <xf numFmtId="3" fontId="7" fillId="25" borderId="82" xfId="0" applyNumberFormat="1" applyFont="1" applyFill="1" applyBorder="1" applyAlignment="1">
      <alignment horizontal="center" vertical="center"/>
    </xf>
    <xf numFmtId="0" fontId="6" fillId="25" borderId="58" xfId="0" applyFont="1" applyFill="1" applyBorder="1" applyAlignment="1">
      <alignment vertical="center"/>
    </xf>
    <xf numFmtId="3" fontId="6" fillId="25" borderId="58" xfId="72" applyNumberFormat="1" applyFont="1" applyFill="1" applyBorder="1" applyAlignment="1">
      <alignment horizontal="center" vertical="center"/>
    </xf>
    <xf numFmtId="3" fontId="6" fillId="25" borderId="61" xfId="72" applyNumberFormat="1" applyFont="1" applyFill="1" applyBorder="1" applyAlignment="1" applyProtection="1">
      <alignment horizontal="center" vertical="center"/>
      <protection/>
    </xf>
    <xf numFmtId="3" fontId="6" fillId="25" borderId="47" xfId="72" applyNumberFormat="1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vertical="center" wrapText="1"/>
    </xf>
    <xf numFmtId="3" fontId="4" fillId="25" borderId="58" xfId="72" applyNumberFormat="1" applyFont="1" applyFill="1" applyBorder="1" applyAlignment="1">
      <alignment horizontal="center" vertical="center"/>
    </xf>
    <xf numFmtId="3" fontId="4" fillId="25" borderId="47" xfId="72" applyNumberFormat="1" applyFont="1" applyFill="1" applyBorder="1" applyAlignment="1">
      <alignment horizontal="center" vertical="center"/>
    </xf>
    <xf numFmtId="3" fontId="4" fillId="25" borderId="61" xfId="72" applyNumberFormat="1" applyFont="1" applyFill="1" applyBorder="1" applyAlignment="1" applyProtection="1">
      <alignment horizontal="center" vertical="center"/>
      <protection/>
    </xf>
    <xf numFmtId="0" fontId="4" fillId="25" borderId="18" xfId="0" applyFont="1" applyFill="1" applyBorder="1" applyAlignment="1">
      <alignment vertical="center" wrapText="1"/>
    </xf>
    <xf numFmtId="3" fontId="4" fillId="25" borderId="18" xfId="72" applyNumberFormat="1" applyFont="1" applyFill="1" applyBorder="1" applyAlignment="1">
      <alignment horizontal="center" vertical="center"/>
    </xf>
    <xf numFmtId="3" fontId="4" fillId="25" borderId="19" xfId="72" applyNumberFormat="1" applyFont="1" applyFill="1" applyBorder="1" applyAlignment="1">
      <alignment horizontal="center" vertical="center"/>
    </xf>
    <xf numFmtId="3" fontId="4" fillId="25" borderId="26" xfId="72" applyNumberFormat="1" applyFont="1" applyFill="1" applyBorder="1" applyAlignment="1" applyProtection="1">
      <alignment horizontal="center" vertical="center"/>
      <protection/>
    </xf>
    <xf numFmtId="0" fontId="6" fillId="25" borderId="83" xfId="60" applyFont="1" applyFill="1" applyBorder="1" applyAlignment="1" applyProtection="1">
      <alignment vertical="center"/>
      <protection/>
    </xf>
    <xf numFmtId="0" fontId="6" fillId="25" borderId="49" xfId="60" applyNumberFormat="1" applyFont="1" applyFill="1" applyBorder="1" applyAlignment="1" applyProtection="1">
      <alignment horizontal="right" vertical="center"/>
      <protection/>
    </xf>
    <xf numFmtId="0" fontId="6" fillId="25" borderId="84" xfId="60" applyNumberFormat="1" applyFont="1" applyFill="1" applyBorder="1" applyAlignment="1" applyProtection="1">
      <alignment horizontal="right" vertical="center"/>
      <protection/>
    </xf>
    <xf numFmtId="5" fontId="6" fillId="25" borderId="85" xfId="60" applyNumberFormat="1" applyFont="1" applyFill="1" applyBorder="1" applyAlignment="1" applyProtection="1">
      <alignment vertical="center"/>
      <protection/>
    </xf>
    <xf numFmtId="5" fontId="6" fillId="25" borderId="84" xfId="60" applyNumberFormat="1" applyFont="1" applyFill="1" applyBorder="1" applyAlignment="1" applyProtection="1">
      <alignment vertical="center"/>
      <protection/>
    </xf>
    <xf numFmtId="0" fontId="6" fillId="25" borderId="48" xfId="60" applyFont="1" applyFill="1" applyBorder="1" applyAlignment="1" applyProtection="1">
      <alignment vertical="center"/>
      <protection/>
    </xf>
    <xf numFmtId="3" fontId="30" fillId="25" borderId="86" xfId="60" applyNumberFormat="1" applyFont="1" applyFill="1" applyBorder="1" applyAlignment="1" applyProtection="1">
      <alignment horizontal="center" vertical="center"/>
      <protection/>
    </xf>
    <xf numFmtId="3" fontId="30" fillId="25" borderId="49" xfId="60" applyNumberFormat="1" applyFont="1" applyFill="1" applyBorder="1" applyAlignment="1" applyProtection="1">
      <alignment horizontal="center" vertical="center"/>
      <protection/>
    </xf>
    <xf numFmtId="5" fontId="6" fillId="25" borderId="48" xfId="60" applyNumberFormat="1" applyFont="1" applyFill="1" applyBorder="1" applyAlignment="1" applyProtection="1">
      <alignment horizontal="right" vertical="center"/>
      <protection/>
    </xf>
    <xf numFmtId="5" fontId="6" fillId="25" borderId="84" xfId="60" applyNumberFormat="1" applyFont="1" applyFill="1" applyBorder="1" applyAlignment="1" applyProtection="1">
      <alignment horizontal="right" vertical="center"/>
      <protection/>
    </xf>
    <xf numFmtId="0" fontId="4" fillId="25" borderId="46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0" fontId="4" fillId="25" borderId="87" xfId="60" applyFont="1" applyFill="1" applyBorder="1" applyAlignment="1" applyProtection="1">
      <alignment vertical="center"/>
      <protection/>
    </xf>
    <xf numFmtId="3" fontId="6" fillId="25" borderId="18" xfId="60" applyNumberFormat="1" applyFont="1" applyFill="1" applyBorder="1" applyAlignment="1" applyProtection="1">
      <alignment horizontal="center" vertical="center"/>
      <protection/>
    </xf>
    <xf numFmtId="5" fontId="6" fillId="25" borderId="18" xfId="60" applyNumberFormat="1" applyFont="1" applyFill="1" applyBorder="1" applyAlignment="1" applyProtection="1">
      <alignment horizontal="right" vertical="center"/>
      <protection/>
    </xf>
    <xf numFmtId="3" fontId="6" fillId="25" borderId="24" xfId="60" applyNumberFormat="1" applyFont="1" applyFill="1" applyBorder="1" applyAlignment="1" applyProtection="1">
      <alignment horizontal="center" vertical="center"/>
      <protection/>
    </xf>
    <xf numFmtId="0" fontId="4" fillId="25" borderId="15" xfId="60" applyFont="1" applyFill="1" applyBorder="1" applyAlignment="1" applyProtection="1">
      <alignment vertical="center"/>
      <protection/>
    </xf>
    <xf numFmtId="3" fontId="6" fillId="25" borderId="22" xfId="60" applyNumberFormat="1" applyFont="1" applyFill="1" applyBorder="1" applyAlignment="1" applyProtection="1">
      <alignment horizontal="center" vertical="center"/>
      <protection/>
    </xf>
    <xf numFmtId="3" fontId="6" fillId="25" borderId="16" xfId="60" applyNumberFormat="1" applyFont="1" applyFill="1" applyBorder="1" applyAlignment="1" applyProtection="1">
      <alignment horizontal="center" vertical="center"/>
      <protection/>
    </xf>
    <xf numFmtId="0" fontId="6" fillId="25" borderId="48" xfId="60" applyNumberFormat="1" applyFont="1" applyFill="1" applyBorder="1" applyAlignment="1" applyProtection="1">
      <alignment vertical="center"/>
      <protection/>
    </xf>
    <xf numFmtId="3" fontId="6" fillId="25" borderId="48" xfId="60" applyNumberFormat="1" applyFont="1" applyFill="1" applyBorder="1" applyAlignment="1" applyProtection="1">
      <alignment horizontal="center" vertical="center"/>
      <protection/>
    </xf>
    <xf numFmtId="3" fontId="6" fillId="25" borderId="84" xfId="60" applyNumberFormat="1" applyFont="1" applyFill="1" applyBorder="1" applyAlignment="1" applyProtection="1">
      <alignment horizontal="center" vertical="center"/>
      <protection/>
    </xf>
    <xf numFmtId="0" fontId="6" fillId="25" borderId="46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42" fontId="6" fillId="25" borderId="18" xfId="60" applyNumberFormat="1" applyFont="1" applyFill="1" applyBorder="1" applyAlignment="1" applyProtection="1">
      <alignment vertical="center"/>
      <protection/>
    </xf>
    <xf numFmtId="42" fontId="6" fillId="25" borderId="37" xfId="60" applyNumberFormat="1" applyFont="1" applyFill="1" applyBorder="1" applyAlignment="1" applyProtection="1">
      <alignment vertical="center"/>
      <protection/>
    </xf>
    <xf numFmtId="5" fontId="6" fillId="25" borderId="37" xfId="60" applyNumberFormat="1" applyFont="1" applyFill="1" applyBorder="1" applyAlignment="1" applyProtection="1">
      <alignment vertical="center"/>
      <protection/>
    </xf>
    <xf numFmtId="0" fontId="59" fillId="0" borderId="0" xfId="61" applyFont="1" applyBorder="1" applyAlignment="1">
      <alignment horizontal="left" vertical="top" wrapText="1"/>
      <protection/>
    </xf>
    <xf numFmtId="0" fontId="58" fillId="0" borderId="0" xfId="61" applyFont="1" applyAlignment="1">
      <alignment horizontal="left" wrapText="1"/>
      <protection/>
    </xf>
    <xf numFmtId="0" fontId="58" fillId="0" borderId="0" xfId="61" applyFont="1" applyAlignment="1">
      <alignment horizontal="left"/>
      <protection/>
    </xf>
    <xf numFmtId="0" fontId="53" fillId="0" borderId="0" xfId="61" applyFont="1" applyAlignment="1">
      <alignment/>
      <protection/>
    </xf>
    <xf numFmtId="0" fontId="60" fillId="25" borderId="29" xfId="61" applyNumberFormat="1" applyFont="1" applyFill="1" applyBorder="1" applyAlignment="1" applyProtection="1" quotePrefix="1">
      <alignment horizontal="center" vertical="center"/>
      <protection locked="0"/>
    </xf>
    <xf numFmtId="0" fontId="53" fillId="0" borderId="0" xfId="61" applyFont="1">
      <alignment/>
      <protection/>
    </xf>
    <xf numFmtId="0" fontId="54" fillId="0" borderId="58" xfId="61" applyFont="1" applyBorder="1" applyAlignment="1">
      <alignment horizontal="left" vertical="center"/>
      <protection/>
    </xf>
    <xf numFmtId="164" fontId="60" fillId="0" borderId="61" xfId="61" applyNumberFormat="1" applyFont="1" applyBorder="1" applyAlignment="1">
      <alignment horizontal="center" vertical="center"/>
      <protection/>
    </xf>
    <xf numFmtId="187" fontId="54" fillId="0" borderId="61" xfId="44" applyNumberFormat="1" applyFont="1" applyFill="1" applyBorder="1" applyAlignment="1">
      <alignment vertical="center"/>
    </xf>
    <xf numFmtId="187" fontId="53" fillId="0" borderId="61" xfId="44" applyNumberFormat="1" applyFont="1" applyBorder="1" applyAlignment="1" applyProtection="1">
      <alignment vertical="center"/>
      <protection locked="0"/>
    </xf>
    <xf numFmtId="187" fontId="53" fillId="0" borderId="62" xfId="44" applyNumberFormat="1" applyFont="1" applyBorder="1" applyAlignment="1" applyProtection="1">
      <alignment vertical="center"/>
      <protection locked="0"/>
    </xf>
    <xf numFmtId="0" fontId="54" fillId="0" borderId="58" xfId="61" applyFont="1" applyFill="1" applyBorder="1" applyAlignment="1">
      <alignment horizontal="left" vertical="center"/>
      <protection/>
    </xf>
    <xf numFmtId="164" fontId="60" fillId="0" borderId="61" xfId="61" applyNumberFormat="1" applyFont="1" applyFill="1" applyBorder="1" applyAlignment="1">
      <alignment horizontal="center" vertical="center"/>
      <protection/>
    </xf>
    <xf numFmtId="187" fontId="53" fillId="0" borderId="61" xfId="44" applyNumberFormat="1" applyFont="1" applyFill="1" applyBorder="1" applyAlignment="1" applyProtection="1">
      <alignment vertical="center"/>
      <protection locked="0"/>
    </xf>
    <xf numFmtId="187" fontId="53" fillId="0" borderId="62" xfId="44" applyNumberFormat="1" applyFont="1" applyFill="1" applyBorder="1" applyAlignment="1" applyProtection="1">
      <alignment vertical="center"/>
      <protection locked="0"/>
    </xf>
    <xf numFmtId="0" fontId="54" fillId="0" borderId="58" xfId="61" applyFont="1" applyFill="1" applyBorder="1" applyAlignment="1">
      <alignment horizontal="left" vertical="center" wrapText="1"/>
      <protection/>
    </xf>
    <xf numFmtId="0" fontId="54" fillId="25" borderId="12" xfId="61" applyFont="1" applyFill="1" applyBorder="1" applyAlignment="1">
      <alignment horizontal="center" vertical="center" wrapText="1"/>
      <protection/>
    </xf>
    <xf numFmtId="187" fontId="54" fillId="25" borderId="29" xfId="44" applyNumberFormat="1" applyFont="1" applyFill="1" applyBorder="1" applyAlignment="1">
      <alignment vertical="center"/>
    </xf>
    <xf numFmtId="187" fontId="54" fillId="25" borderId="33" xfId="44" applyNumberFormat="1" applyFont="1" applyFill="1" applyBorder="1" applyAlignment="1">
      <alignment vertical="center"/>
    </xf>
    <xf numFmtId="0" fontId="30" fillId="0" borderId="0" xfId="61" applyFont="1" applyAlignment="1" applyProtection="1">
      <alignment vertical="center"/>
      <protection locked="0"/>
    </xf>
    <xf numFmtId="3" fontId="53" fillId="0" borderId="0" xfId="61" applyNumberFormat="1" applyFont="1" applyAlignment="1">
      <alignment/>
      <protection/>
    </xf>
    <xf numFmtId="3" fontId="30" fillId="26" borderId="52" xfId="61" applyNumberFormat="1" applyFont="1" applyFill="1" applyBorder="1" applyAlignment="1">
      <alignment horizontal="center" vertical="center"/>
      <protection/>
    </xf>
    <xf numFmtId="0" fontId="54" fillId="26" borderId="56" xfId="61" applyNumberFormat="1" applyFont="1" applyFill="1" applyBorder="1" applyAlignment="1">
      <alignment horizontal="center" vertical="center"/>
      <protection/>
    </xf>
    <xf numFmtId="0" fontId="54" fillId="26" borderId="88" xfId="61" applyNumberFormat="1" applyFont="1" applyFill="1" applyBorder="1" applyAlignment="1">
      <alignment horizontal="center" vertical="center"/>
      <protection/>
    </xf>
    <xf numFmtId="0" fontId="54" fillId="26" borderId="89" xfId="61" applyNumberFormat="1" applyFont="1" applyFill="1" applyBorder="1" applyAlignment="1">
      <alignment horizontal="center" vertical="center"/>
      <protection/>
    </xf>
    <xf numFmtId="0" fontId="54" fillId="26" borderId="90" xfId="61" applyNumberFormat="1" applyFont="1" applyFill="1" applyBorder="1" applyAlignment="1">
      <alignment horizontal="center" vertical="center"/>
      <protection/>
    </xf>
    <xf numFmtId="3" fontId="54" fillId="26" borderId="52" xfId="61" applyNumberFormat="1" applyFont="1" applyFill="1" applyBorder="1" applyAlignment="1">
      <alignment horizontal="center" vertical="center"/>
      <protection/>
    </xf>
    <xf numFmtId="0" fontId="54" fillId="25" borderId="29" xfId="61" applyFont="1" applyFill="1" applyBorder="1" applyAlignment="1">
      <alignment horizontal="center" vertical="center"/>
      <protection/>
    </xf>
    <xf numFmtId="0" fontId="58" fillId="25" borderId="28" xfId="61" applyFont="1" applyFill="1" applyBorder="1" applyAlignment="1">
      <alignment horizontal="center" vertical="center"/>
      <protection/>
    </xf>
    <xf numFmtId="187" fontId="54" fillId="25" borderId="30" xfId="44" applyNumberFormat="1" applyFont="1" applyFill="1" applyBorder="1" applyAlignment="1">
      <alignment horizontal="right" vertical="center"/>
    </xf>
    <xf numFmtId="187" fontId="54" fillId="25" borderId="29" xfId="44" applyNumberFormat="1" applyFont="1" applyFill="1" applyBorder="1" applyAlignment="1">
      <alignment horizontal="right" vertical="center"/>
    </xf>
    <xf numFmtId="187" fontId="54" fillId="25" borderId="28" xfId="44" applyNumberFormat="1" applyFont="1" applyFill="1" applyBorder="1" applyAlignment="1">
      <alignment horizontal="right" vertical="center"/>
    </xf>
    <xf numFmtId="187" fontId="54" fillId="25" borderId="12" xfId="44" applyNumberFormat="1" applyFont="1" applyFill="1" applyBorder="1" applyAlignment="1">
      <alignment horizontal="right" vertical="center"/>
    </xf>
    <xf numFmtId="187" fontId="54" fillId="25" borderId="33" xfId="44" applyNumberFormat="1" applyFont="1" applyFill="1" applyBorder="1" applyAlignment="1">
      <alignment horizontal="right" vertical="center"/>
    </xf>
    <xf numFmtId="0" fontId="54" fillId="0" borderId="61" xfId="61" applyFont="1" applyBorder="1" applyAlignment="1">
      <alignment horizontal="left" vertical="center"/>
      <protection/>
    </xf>
    <xf numFmtId="164" fontId="58" fillId="0" borderId="62" xfId="61" applyNumberFormat="1" applyFont="1" applyBorder="1" applyAlignment="1">
      <alignment horizontal="center" vertical="center"/>
      <protection/>
    </xf>
    <xf numFmtId="187" fontId="53" fillId="0" borderId="91" xfId="44" applyNumberFormat="1" applyFont="1" applyBorder="1" applyAlignment="1">
      <alignment horizontal="right" vertical="center"/>
    </xf>
    <xf numFmtId="187" fontId="53" fillId="0" borderId="92" xfId="44" applyNumberFormat="1" applyFont="1" applyFill="1" applyBorder="1" applyAlignment="1">
      <alignment horizontal="right" vertical="center"/>
    </xf>
    <xf numFmtId="187" fontId="53" fillId="0" borderId="45" xfId="44" applyNumberFormat="1" applyFont="1" applyBorder="1" applyAlignment="1">
      <alignment horizontal="right" vertical="center"/>
    </xf>
    <xf numFmtId="187" fontId="53" fillId="0" borderId="58" xfId="44" applyNumberFormat="1" applyFont="1" applyBorder="1" applyAlignment="1">
      <alignment horizontal="right" vertical="center"/>
    </xf>
    <xf numFmtId="187" fontId="53" fillId="0" borderId="62" xfId="44" applyNumberFormat="1" applyFont="1" applyBorder="1" applyAlignment="1">
      <alignment horizontal="right" vertical="center"/>
    </xf>
    <xf numFmtId="187" fontId="53" fillId="0" borderId="61" xfId="44" applyNumberFormat="1" applyFont="1" applyBorder="1" applyAlignment="1">
      <alignment horizontal="right" vertical="center"/>
    </xf>
    <xf numFmtId="0" fontId="54" fillId="0" borderId="61" xfId="61" applyFont="1" applyFill="1" applyBorder="1" applyAlignment="1">
      <alignment horizontal="left" vertical="center"/>
      <protection/>
    </xf>
    <xf numFmtId="164" fontId="58" fillId="0" borderId="62" xfId="61" applyNumberFormat="1" applyFont="1" applyFill="1" applyBorder="1" applyAlignment="1">
      <alignment horizontal="center" vertical="center"/>
      <protection/>
    </xf>
    <xf numFmtId="187" fontId="53" fillId="0" borderId="91" xfId="44" applyNumberFormat="1" applyFont="1" applyFill="1" applyBorder="1" applyAlignment="1">
      <alignment horizontal="right" vertical="center"/>
    </xf>
    <xf numFmtId="187" fontId="53" fillId="0" borderId="45" xfId="44" applyNumberFormat="1" applyFont="1" applyFill="1" applyBorder="1" applyAlignment="1">
      <alignment horizontal="right" vertical="center"/>
    </xf>
    <xf numFmtId="187" fontId="53" fillId="0" borderId="58" xfId="44" applyNumberFormat="1" applyFont="1" applyFill="1" applyBorder="1" applyAlignment="1">
      <alignment horizontal="right" vertical="center"/>
    </xf>
    <xf numFmtId="187" fontId="53" fillId="0" borderId="62" xfId="44" applyNumberFormat="1" applyFont="1" applyFill="1" applyBorder="1" applyAlignment="1">
      <alignment horizontal="right" vertical="center"/>
    </xf>
    <xf numFmtId="187" fontId="53" fillId="0" borderId="61" xfId="44" applyNumberFormat="1" applyFont="1" applyFill="1" applyBorder="1" applyAlignment="1">
      <alignment horizontal="right" vertical="center"/>
    </xf>
    <xf numFmtId="0" fontId="54" fillId="0" borderId="61" xfId="61" applyFont="1" applyFill="1" applyBorder="1" applyAlignment="1">
      <alignment horizontal="left" vertical="center" wrapText="1"/>
      <protection/>
    </xf>
    <xf numFmtId="0" fontId="54" fillId="26" borderId="40" xfId="61" applyFont="1" applyFill="1" applyBorder="1" applyAlignment="1">
      <alignment horizontal="center" vertical="center" wrapText="1"/>
      <protection/>
    </xf>
    <xf numFmtId="10" fontId="60" fillId="26" borderId="39" xfId="61" applyNumberFormat="1" applyFont="1" applyFill="1" applyBorder="1" applyAlignment="1">
      <alignment horizontal="center" vertical="center" wrapText="1"/>
      <protection/>
    </xf>
    <xf numFmtId="0" fontId="30" fillId="26" borderId="39" xfId="61" applyFont="1" applyFill="1" applyBorder="1" applyAlignment="1">
      <alignment horizontal="center" vertical="center" wrapText="1"/>
      <protection/>
    </xf>
    <xf numFmtId="0" fontId="30" fillId="26" borderId="39" xfId="61" applyFont="1" applyFill="1" applyBorder="1" applyAlignment="1">
      <alignment horizontal="center" vertical="center"/>
      <protection/>
    </xf>
    <xf numFmtId="0" fontId="30" fillId="26" borderId="38" xfId="61" applyFont="1" applyFill="1" applyBorder="1" applyAlignment="1">
      <alignment horizontal="center" vertical="center" wrapText="1"/>
      <protection/>
    </xf>
    <xf numFmtId="0" fontId="59" fillId="0" borderId="0" xfId="61" applyFont="1" applyBorder="1" applyAlignment="1">
      <alignment vertical="center"/>
      <protection/>
    </xf>
    <xf numFmtId="0" fontId="4" fillId="0" borderId="55" xfId="55" applyFont="1" applyFill="1" applyBorder="1" applyAlignment="1" applyProtection="1">
      <alignment vertical="center"/>
      <protection/>
    </xf>
    <xf numFmtId="4" fontId="4" fillId="0" borderId="22" xfId="60" applyNumberFormat="1" applyFont="1" applyBorder="1" applyAlignment="1" applyProtection="1">
      <alignment horizontal="right"/>
      <protection/>
    </xf>
    <xf numFmtId="4" fontId="4" fillId="0" borderId="13" xfId="60" applyNumberFormat="1" applyFont="1" applyBorder="1" applyProtection="1">
      <alignment/>
      <protection/>
    </xf>
    <xf numFmtId="3" fontId="66" fillId="25" borderId="27" xfId="60" applyNumberFormat="1" applyFont="1" applyFill="1" applyBorder="1" applyAlignment="1" applyProtection="1">
      <alignment horizontal="center" vertical="center"/>
      <protection/>
    </xf>
    <xf numFmtId="3" fontId="66" fillId="25" borderId="37" xfId="60" applyNumberFormat="1" applyFont="1" applyFill="1" applyBorder="1" applyAlignment="1" applyProtection="1">
      <alignment horizontal="center" vertical="center"/>
      <protection/>
    </xf>
    <xf numFmtId="4" fontId="4" fillId="0" borderId="20" xfId="60" applyNumberFormat="1" applyFont="1" applyBorder="1" applyAlignment="1" applyProtection="1">
      <alignment horizontal="right"/>
      <protection/>
    </xf>
    <xf numFmtId="170" fontId="4" fillId="0" borderId="21" xfId="60" applyNumberFormat="1" applyFont="1" applyBorder="1" applyAlignment="1" applyProtection="1">
      <alignment horizontal="right" vertical="center"/>
      <protection locked="0"/>
    </xf>
    <xf numFmtId="0" fontId="4" fillId="0" borderId="49" xfId="60" applyFont="1" applyBorder="1" applyProtection="1">
      <alignment/>
      <protection/>
    </xf>
    <xf numFmtId="0" fontId="4" fillId="0" borderId="49" xfId="60" applyNumberFormat="1" applyFont="1" applyBorder="1" applyAlignment="1" applyProtection="1">
      <alignment horizontal="center"/>
      <protection/>
    </xf>
    <xf numFmtId="0" fontId="6" fillId="20" borderId="16" xfId="57" applyFont="1" applyFill="1" applyBorder="1" applyAlignment="1">
      <alignment horizontal="center" vertical="center" wrapText="1"/>
      <protection/>
    </xf>
    <xf numFmtId="0" fontId="6" fillId="20" borderId="93" xfId="57" applyFont="1" applyFill="1" applyBorder="1" applyAlignment="1">
      <alignment horizontal="center" vertical="center" wrapText="1"/>
      <protection/>
    </xf>
    <xf numFmtId="0" fontId="6" fillId="20" borderId="22" xfId="57" applyFont="1" applyFill="1" applyBorder="1" applyAlignment="1">
      <alignment horizontal="center" vertical="center" wrapText="1"/>
      <protection/>
    </xf>
    <xf numFmtId="0" fontId="6" fillId="20" borderId="94" xfId="57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166" fontId="67" fillId="0" borderId="29" xfId="66" applyNumberFormat="1" applyFont="1" applyFill="1" applyBorder="1" applyAlignment="1">
      <alignment horizontal="right" vertical="center"/>
    </xf>
    <xf numFmtId="166" fontId="67" fillId="0" borderId="26" xfId="66" applyNumberFormat="1" applyFont="1" applyFill="1" applyBorder="1" applyAlignment="1">
      <alignment horizontal="right" vertical="center"/>
    </xf>
    <xf numFmtId="166" fontId="67" fillId="0" borderId="33" xfId="66" applyNumberFormat="1" applyFont="1" applyFill="1" applyBorder="1" applyAlignment="1">
      <alignment horizontal="right" vertical="center"/>
    </xf>
    <xf numFmtId="166" fontId="67" fillId="0" borderId="17" xfId="66" applyNumberFormat="1" applyFont="1" applyFill="1" applyBorder="1" applyAlignment="1">
      <alignment horizontal="right" vertical="center"/>
    </xf>
    <xf numFmtId="0" fontId="7" fillId="20" borderId="61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56" xfId="61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6" applyNumberFormat="1" applyFont="1" applyFill="1" applyBorder="1" applyAlignment="1">
      <alignment horizontal="right" vertical="center"/>
    </xf>
    <xf numFmtId="165" fontId="5" fillId="0" borderId="26" xfId="66" applyNumberFormat="1" applyFont="1" applyFill="1" applyBorder="1" applyAlignment="1">
      <alignment horizontal="right" vertical="center"/>
    </xf>
    <xf numFmtId="0" fontId="10" fillId="0" borderId="0" xfId="61" applyFont="1" applyAlignment="1">
      <alignment horizontal="left"/>
      <protection/>
    </xf>
    <xf numFmtId="0" fontId="7" fillId="20" borderId="62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9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58" xfId="61" applyNumberFormat="1" applyFont="1" applyFill="1" applyBorder="1" applyAlignment="1" applyProtection="1" quotePrefix="1">
      <alignment horizontal="center" vertical="center"/>
      <protection locked="0"/>
    </xf>
    <xf numFmtId="166" fontId="68" fillId="0" borderId="29" xfId="66" applyNumberFormat="1" applyFont="1" applyFill="1" applyBorder="1" applyAlignment="1">
      <alignment horizontal="right" vertical="center"/>
    </xf>
    <xf numFmtId="166" fontId="68" fillId="0" borderId="26" xfId="66" applyNumberFormat="1" applyFont="1" applyFill="1" applyBorder="1" applyAlignment="1">
      <alignment horizontal="right" vertical="center"/>
    </xf>
    <xf numFmtId="165" fontId="7" fillId="0" borderId="29" xfId="66" applyNumberFormat="1" applyFont="1" applyFill="1" applyBorder="1" applyAlignment="1">
      <alignment horizontal="right" vertical="center"/>
    </xf>
    <xf numFmtId="165" fontId="7" fillId="0" borderId="26" xfId="66" applyNumberFormat="1" applyFont="1" applyFill="1" applyBorder="1" applyAlignment="1">
      <alignment horizontal="right" vertical="center"/>
    </xf>
    <xf numFmtId="0" fontId="7" fillId="20" borderId="61" xfId="61" applyNumberFormat="1" applyFont="1" applyFill="1" applyBorder="1" applyAlignment="1">
      <alignment horizontal="center" vertical="center"/>
      <protection/>
    </xf>
    <xf numFmtId="0" fontId="7" fillId="20" borderId="62" xfId="61" applyNumberFormat="1" applyFont="1" applyFill="1" applyBorder="1" applyAlignment="1">
      <alignment horizontal="center" vertical="center"/>
      <protection/>
    </xf>
    <xf numFmtId="0" fontId="7" fillId="20" borderId="26" xfId="61" applyNumberFormat="1" applyFont="1" applyFill="1" applyBorder="1" applyAlignment="1">
      <alignment horizontal="center" vertical="center"/>
      <protection/>
    </xf>
    <xf numFmtId="0" fontId="7" fillId="20" borderId="58" xfId="61" applyNumberFormat="1" applyFont="1" applyFill="1" applyBorder="1" applyAlignment="1">
      <alignment horizontal="center" vertical="center"/>
      <protection/>
    </xf>
    <xf numFmtId="3" fontId="6" fillId="20" borderId="29" xfId="61" applyNumberFormat="1" applyFont="1" applyFill="1" applyBorder="1" applyAlignment="1">
      <alignment horizontal="center" vertical="center"/>
      <protection/>
    </xf>
    <xf numFmtId="3" fontId="6" fillId="20" borderId="33" xfId="61" applyNumberFormat="1" applyFont="1" applyFill="1" applyBorder="1" applyAlignment="1">
      <alignment horizontal="center" vertical="center"/>
      <protection/>
    </xf>
    <xf numFmtId="3" fontId="7" fillId="20" borderId="61" xfId="61" applyNumberFormat="1" applyFont="1" applyFill="1" applyBorder="1" applyAlignment="1">
      <alignment horizontal="center" vertical="center"/>
      <protection/>
    </xf>
    <xf numFmtId="3" fontId="7" fillId="20" borderId="62" xfId="61" applyNumberFormat="1" applyFont="1" applyFill="1" applyBorder="1" applyAlignment="1">
      <alignment horizontal="center" vertical="center"/>
      <protection/>
    </xf>
    <xf numFmtId="3" fontId="7" fillId="20" borderId="47" xfId="61" applyNumberFormat="1" applyFont="1" applyFill="1" applyBorder="1" applyAlignment="1">
      <alignment horizontal="center" vertical="center"/>
      <protection/>
    </xf>
    <xf numFmtId="3" fontId="7" fillId="20" borderId="58" xfId="61" applyNumberFormat="1" applyFont="1" applyFill="1" applyBorder="1" applyAlignment="1">
      <alignment horizontal="center" vertical="center"/>
      <protection/>
    </xf>
    <xf numFmtId="166" fontId="5" fillId="0" borderId="29" xfId="66" applyNumberFormat="1" applyFont="1" applyFill="1" applyBorder="1" applyAlignment="1">
      <alignment horizontal="right" vertical="center"/>
    </xf>
    <xf numFmtId="166" fontId="5" fillId="0" borderId="26" xfId="66" applyNumberFormat="1" applyFont="1" applyFill="1" applyBorder="1" applyAlignment="1">
      <alignment horizontal="right" vertical="center"/>
    </xf>
    <xf numFmtId="166" fontId="5" fillId="0" borderId="33" xfId="66" applyNumberFormat="1" applyFont="1" applyFill="1" applyBorder="1" applyAlignment="1">
      <alignment horizontal="right" vertical="center"/>
    </xf>
    <xf numFmtId="166" fontId="5" fillId="0" borderId="17" xfId="66" applyNumberFormat="1" applyFont="1" applyFill="1" applyBorder="1" applyAlignment="1">
      <alignment horizontal="right" vertical="center"/>
    </xf>
    <xf numFmtId="0" fontId="7" fillId="20" borderId="17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1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1" applyNumberFormat="1" applyFont="1" applyFill="1" applyBorder="1" applyAlignment="1">
      <alignment horizontal="center" vertical="center"/>
      <protection/>
    </xf>
    <xf numFmtId="3" fontId="6" fillId="20" borderId="12" xfId="61" applyNumberFormat="1" applyFont="1" applyFill="1" applyBorder="1" applyAlignment="1">
      <alignment horizontal="center" vertical="center"/>
      <protection/>
    </xf>
    <xf numFmtId="0" fontId="7" fillId="20" borderId="24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1" applyNumberFormat="1" applyFont="1" applyFill="1" applyBorder="1" applyAlignment="1" applyProtection="1" quotePrefix="1">
      <alignment horizontal="center" vertical="center"/>
      <protection locked="0"/>
    </xf>
    <xf numFmtId="0" fontId="7" fillId="25" borderId="18" xfId="61" applyFont="1" applyFill="1" applyBorder="1" applyAlignment="1">
      <alignment horizontal="left" vertical="center" wrapText="1"/>
      <protection/>
    </xf>
    <xf numFmtId="0" fontId="7" fillId="25" borderId="12" xfId="61" applyFont="1" applyFill="1" applyBorder="1" applyAlignment="1">
      <alignment horizontal="left" vertical="center" wrapText="1"/>
      <protection/>
    </xf>
    <xf numFmtId="0" fontId="7" fillId="23" borderId="18" xfId="61" applyFont="1" applyFill="1" applyBorder="1" applyAlignment="1">
      <alignment horizontal="left" vertical="center" wrapText="1"/>
      <protection/>
    </xf>
    <xf numFmtId="0" fontId="7" fillId="23" borderId="10" xfId="61" applyFont="1" applyFill="1" applyBorder="1" applyAlignment="1">
      <alignment horizontal="left" vertical="center" wrapText="1"/>
      <protection/>
    </xf>
    <xf numFmtId="3" fontId="6" fillId="20" borderId="32" xfId="61" applyNumberFormat="1" applyFont="1" applyFill="1" applyBorder="1" applyAlignment="1">
      <alignment horizontal="center" vertical="center"/>
      <protection/>
    </xf>
    <xf numFmtId="3" fontId="6" fillId="20" borderId="0" xfId="61" applyNumberFormat="1" applyFont="1" applyFill="1" applyBorder="1" applyAlignment="1">
      <alignment horizontal="center" vertical="center"/>
      <protection/>
    </xf>
    <xf numFmtId="3" fontId="6" fillId="20" borderId="10" xfId="61" applyNumberFormat="1" applyFont="1" applyFill="1" applyBorder="1" applyAlignment="1">
      <alignment horizontal="center" vertical="center"/>
      <protection/>
    </xf>
    <xf numFmtId="3" fontId="6" fillId="20" borderId="58" xfId="61" applyNumberFormat="1" applyFont="1" applyFill="1" applyBorder="1" applyAlignment="1">
      <alignment horizontal="center" vertical="center"/>
      <protection/>
    </xf>
    <xf numFmtId="3" fontId="6" fillId="20" borderId="61" xfId="61" applyNumberFormat="1" applyFont="1" applyFill="1" applyBorder="1" applyAlignment="1">
      <alignment horizontal="center" vertical="center"/>
      <protection/>
    </xf>
    <xf numFmtId="166" fontId="7" fillId="0" borderId="29" xfId="66" applyNumberFormat="1" applyFont="1" applyFill="1" applyBorder="1" applyAlignment="1">
      <alignment horizontal="right" vertical="center"/>
    </xf>
    <xf numFmtId="166" fontId="7" fillId="0" borderId="26" xfId="66" applyNumberFormat="1" applyFont="1" applyFill="1" applyBorder="1" applyAlignment="1">
      <alignment horizontal="right" vertical="center"/>
    </xf>
    <xf numFmtId="0" fontId="54" fillId="26" borderId="61" xfId="61" applyFont="1" applyFill="1" applyBorder="1" applyAlignment="1">
      <alignment horizontal="center" vertical="center"/>
      <protection/>
    </xf>
    <xf numFmtId="0" fontId="54" fillId="26" borderId="56" xfId="61" applyFont="1" applyFill="1" applyBorder="1" applyAlignment="1">
      <alignment horizontal="center" vertical="center"/>
      <protection/>
    </xf>
    <xf numFmtId="0" fontId="60" fillId="26" borderId="45" xfId="61" applyFont="1" applyFill="1" applyBorder="1" applyAlignment="1">
      <alignment horizontal="center" vertical="center" wrapText="1"/>
      <protection/>
    </xf>
    <xf numFmtId="0" fontId="60" fillId="26" borderId="88" xfId="61" applyFont="1" applyFill="1" applyBorder="1" applyAlignment="1">
      <alignment horizontal="center" vertical="center" wrapText="1"/>
      <protection/>
    </xf>
    <xf numFmtId="164" fontId="30" fillId="26" borderId="91" xfId="61" applyNumberFormat="1" applyFont="1" applyFill="1" applyBorder="1" applyAlignment="1">
      <alignment horizontal="center" vertical="center"/>
      <protection/>
    </xf>
    <xf numFmtId="164" fontId="30" fillId="26" borderId="61" xfId="61" applyNumberFormat="1" applyFont="1" applyFill="1" applyBorder="1" applyAlignment="1">
      <alignment horizontal="center" vertical="center"/>
      <protection/>
    </xf>
    <xf numFmtId="164" fontId="30" fillId="26" borderId="45" xfId="61" applyNumberFormat="1" applyFont="1" applyFill="1" applyBorder="1" applyAlignment="1">
      <alignment horizontal="center" vertical="center"/>
      <protection/>
    </xf>
    <xf numFmtId="3" fontId="30" fillId="26" borderId="58" xfId="61" applyNumberFormat="1" applyFont="1" applyFill="1" applyBorder="1" applyAlignment="1">
      <alignment horizontal="center" vertical="center"/>
      <protection/>
    </xf>
    <xf numFmtId="3" fontId="30" fillId="26" borderId="61" xfId="61" applyNumberFormat="1" applyFont="1" applyFill="1" applyBorder="1" applyAlignment="1">
      <alignment horizontal="center" vertical="center"/>
      <protection/>
    </xf>
    <xf numFmtId="3" fontId="30" fillId="26" borderId="62" xfId="61" applyNumberFormat="1" applyFont="1" applyFill="1" applyBorder="1" applyAlignment="1">
      <alignment horizontal="center" vertical="center"/>
      <protection/>
    </xf>
    <xf numFmtId="3" fontId="30" fillId="26" borderId="91" xfId="61" applyNumberFormat="1" applyFont="1" applyFill="1" applyBorder="1" applyAlignment="1">
      <alignment horizontal="center" vertical="center"/>
      <protection/>
    </xf>
    <xf numFmtId="0" fontId="58" fillId="0" borderId="0" xfId="61" applyFont="1" applyBorder="1" applyAlignment="1">
      <alignment horizontal="left" vertical="top" wrapText="1"/>
      <protection/>
    </xf>
    <xf numFmtId="0" fontId="15" fillId="0" borderId="0" xfId="61" applyFont="1" applyAlignment="1" applyProtection="1">
      <alignment horizontal="left" vertical="center" wrapText="1"/>
      <protection locked="0"/>
    </xf>
    <xf numFmtId="0" fontId="59" fillId="0" borderId="0" xfId="61" applyFont="1" applyBorder="1" applyAlignment="1">
      <alignment horizontal="left" vertical="top" wrapText="1"/>
      <protection/>
    </xf>
    <xf numFmtId="0" fontId="1" fillId="0" borderId="0" xfId="63" applyFont="1" applyAlignment="1">
      <alignment horizontal="left" vertical="center" wrapText="1"/>
      <protection/>
    </xf>
    <xf numFmtId="0" fontId="18" fillId="25" borderId="11" xfId="63" applyFont="1" applyFill="1" applyBorder="1" applyAlignment="1">
      <alignment horizontal="center" vertical="center"/>
      <protection/>
    </xf>
    <xf numFmtId="0" fontId="18" fillId="25" borderId="12" xfId="63" applyFont="1" applyFill="1" applyBorder="1" applyAlignment="1">
      <alignment horizontal="center" vertical="center"/>
      <protection/>
    </xf>
    <xf numFmtId="0" fontId="7" fillId="0" borderId="47" xfId="63" applyFont="1" applyFill="1" applyBorder="1" applyAlignment="1">
      <alignment horizontal="left" vertical="center"/>
      <protection/>
    </xf>
    <xf numFmtId="0" fontId="7" fillId="0" borderId="58" xfId="63" applyFont="1" applyFill="1" applyBorder="1" applyAlignment="1">
      <alignment horizontal="left" vertical="center"/>
      <protection/>
    </xf>
    <xf numFmtId="0" fontId="6" fillId="25" borderId="19" xfId="0" applyFont="1" applyFill="1" applyBorder="1" applyAlignment="1">
      <alignment horizontal="left" vertical="center"/>
    </xf>
    <xf numFmtId="0" fontId="6" fillId="25" borderId="18" xfId="0" applyFont="1" applyFill="1" applyBorder="1" applyAlignment="1">
      <alignment horizontal="left" vertical="center"/>
    </xf>
    <xf numFmtId="0" fontId="11" fillId="20" borderId="32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 wrapText="1"/>
    </xf>
    <xf numFmtId="0" fontId="11" fillId="20" borderId="33" xfId="0" applyFont="1" applyFill="1" applyBorder="1" applyAlignment="1">
      <alignment horizontal="center" wrapText="1"/>
    </xf>
    <xf numFmtId="0" fontId="11" fillId="20" borderId="12" xfId="0" applyFont="1" applyFill="1" applyBorder="1" applyAlignment="1">
      <alignment horizontal="center" wrapText="1"/>
    </xf>
    <xf numFmtId="0" fontId="11" fillId="20" borderId="0" xfId="0" applyFont="1" applyFill="1" applyBorder="1" applyAlignment="1">
      <alignment horizontal="center" wrapText="1"/>
    </xf>
    <xf numFmtId="0" fontId="11" fillId="20" borderId="11" xfId="0" applyFont="1" applyFill="1" applyBorder="1" applyAlignment="1">
      <alignment horizont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_1.jednostki SG" xfId="57"/>
    <cellStyle name="Normalny_Arkusz1" xfId="58"/>
    <cellStyle name="Normalny_Przekazani" xfId="59"/>
    <cellStyle name="Normalny_Przemyt grudzień" xfId="60"/>
    <cellStyle name="Normalny_szablon - krg" xfId="61"/>
    <cellStyle name="Normalny_zatrzymani (2)" xfId="62"/>
    <cellStyle name="Normalny_Zatrzymania grudzień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zoomScalePageLayoutView="0" workbookViewId="0" topLeftCell="A1">
      <selection activeCell="A33" sqref="A33"/>
    </sheetView>
  </sheetViews>
  <sheetFormatPr defaultColWidth="9.00390625" defaultRowHeight="12.75"/>
  <cols>
    <col min="1" max="1" width="27.25390625" style="89" customWidth="1"/>
    <col min="2" max="2" width="17.25390625" style="89" hidden="1" customWidth="1"/>
    <col min="3" max="4" width="17.875" style="89" customWidth="1"/>
    <col min="5" max="5" width="69.125" style="89" customWidth="1"/>
    <col min="6" max="16384" width="9.125" style="89" customWidth="1"/>
  </cols>
  <sheetData>
    <row r="1" spans="1:4" s="84" customFormat="1" ht="22.5" customHeight="1">
      <c r="A1" s="127" t="s">
        <v>241</v>
      </c>
      <c r="B1" s="127"/>
      <c r="C1" s="127"/>
      <c r="D1" s="127"/>
    </row>
    <row r="2" spans="1:5" s="85" customFormat="1" ht="18" customHeight="1">
      <c r="A2" s="128" t="s">
        <v>199</v>
      </c>
      <c r="B2" s="129"/>
      <c r="C2" s="129"/>
      <c r="D2" s="129"/>
      <c r="E2" s="258"/>
    </row>
    <row r="3" spans="1:5" s="85" customFormat="1" ht="15.75">
      <c r="A3" s="257"/>
      <c r="B3" s="187"/>
      <c r="C3" s="187"/>
      <c r="D3" s="187"/>
      <c r="E3" s="187"/>
    </row>
    <row r="4" spans="1:5" s="86" customFormat="1" ht="34.5" customHeight="1">
      <c r="A4" s="511" t="s">
        <v>41</v>
      </c>
      <c r="B4" s="513" t="s">
        <v>42</v>
      </c>
      <c r="C4" s="164" t="s">
        <v>2</v>
      </c>
      <c r="D4" s="165"/>
      <c r="E4" s="166" t="s">
        <v>200</v>
      </c>
    </row>
    <row r="5" spans="1:5" s="86" customFormat="1" ht="16.5" thickBot="1">
      <c r="A5" s="512"/>
      <c r="B5" s="514"/>
      <c r="C5" s="167" t="s">
        <v>149</v>
      </c>
      <c r="D5" s="167" t="s">
        <v>201</v>
      </c>
      <c r="E5" s="168" t="s">
        <v>43</v>
      </c>
    </row>
    <row r="6" spans="1:5" s="86" customFormat="1" ht="54" customHeight="1">
      <c r="A6" s="87" t="s">
        <v>44</v>
      </c>
      <c r="B6" s="172">
        <v>198.77</v>
      </c>
      <c r="C6" s="169" t="s">
        <v>150</v>
      </c>
      <c r="D6" s="169" t="s">
        <v>216</v>
      </c>
      <c r="E6" s="274" t="s">
        <v>233</v>
      </c>
    </row>
    <row r="7" spans="1:5" s="86" customFormat="1" ht="54" customHeight="1">
      <c r="A7" s="87" t="s">
        <v>45</v>
      </c>
      <c r="B7" s="172">
        <v>351.21</v>
      </c>
      <c r="C7" s="170" t="s">
        <v>151</v>
      </c>
      <c r="D7" s="170" t="s">
        <v>151</v>
      </c>
      <c r="E7" s="274"/>
    </row>
    <row r="8" spans="1:5" s="86" customFormat="1" ht="52.5" customHeight="1">
      <c r="A8" s="87" t="s">
        <v>46</v>
      </c>
      <c r="B8" s="172">
        <v>467.57</v>
      </c>
      <c r="C8" s="170" t="s">
        <v>152</v>
      </c>
      <c r="D8" s="170" t="s">
        <v>152</v>
      </c>
      <c r="E8" s="343"/>
    </row>
    <row r="9" spans="1:6" s="86" customFormat="1" ht="54" customHeight="1">
      <c r="A9" s="87" t="s">
        <v>47</v>
      </c>
      <c r="B9" s="172">
        <v>275.24</v>
      </c>
      <c r="C9" s="170" t="s">
        <v>153</v>
      </c>
      <c r="D9" s="170" t="s">
        <v>206</v>
      </c>
      <c r="E9" s="361" t="s">
        <v>234</v>
      </c>
      <c r="F9" s="358"/>
    </row>
    <row r="10" spans="1:6" s="86" customFormat="1" ht="57.75" customHeight="1">
      <c r="A10" s="87" t="s">
        <v>48</v>
      </c>
      <c r="B10" s="172">
        <v>504.74</v>
      </c>
      <c r="C10" s="170" t="s">
        <v>154</v>
      </c>
      <c r="D10" s="170" t="s">
        <v>198</v>
      </c>
      <c r="E10" s="362" t="s">
        <v>207</v>
      </c>
      <c r="F10" s="358"/>
    </row>
    <row r="11" spans="1:6" s="86" customFormat="1" ht="104.25" customHeight="1">
      <c r="A11" s="162" t="s">
        <v>184</v>
      </c>
      <c r="B11" s="173">
        <v>358.04</v>
      </c>
      <c r="C11" s="159" t="s">
        <v>154</v>
      </c>
      <c r="D11" s="159" t="s">
        <v>198</v>
      </c>
      <c r="E11" s="363" t="s">
        <v>222</v>
      </c>
      <c r="F11" s="358"/>
    </row>
    <row r="12" spans="1:6" s="86" customFormat="1" ht="54" customHeight="1">
      <c r="A12" s="160" t="s">
        <v>49</v>
      </c>
      <c r="B12" s="174">
        <v>369.58</v>
      </c>
      <c r="C12" s="171" t="s">
        <v>155</v>
      </c>
      <c r="D12" s="359"/>
      <c r="E12" s="361" t="s">
        <v>223</v>
      </c>
      <c r="F12" s="358"/>
    </row>
    <row r="13" spans="1:6" s="86" customFormat="1" ht="70.5" customHeight="1">
      <c r="A13" s="87" t="s">
        <v>87</v>
      </c>
      <c r="B13" s="172">
        <v>505.1</v>
      </c>
      <c r="C13" s="188" t="s">
        <v>156</v>
      </c>
      <c r="D13" s="188" t="s">
        <v>217</v>
      </c>
      <c r="E13" s="361" t="s">
        <v>221</v>
      </c>
      <c r="F13" s="358"/>
    </row>
    <row r="14" spans="1:6" s="86" customFormat="1" ht="80.25" customHeight="1">
      <c r="A14" s="88" t="s">
        <v>50</v>
      </c>
      <c r="B14" s="172">
        <v>481.27</v>
      </c>
      <c r="C14" s="170" t="s">
        <v>157</v>
      </c>
      <c r="D14" s="170" t="s">
        <v>218</v>
      </c>
      <c r="E14" s="364" t="s">
        <v>220</v>
      </c>
      <c r="F14" s="358"/>
    </row>
    <row r="15" spans="1:6" s="86" customFormat="1" ht="54" customHeight="1">
      <c r="A15" s="88" t="s">
        <v>1</v>
      </c>
      <c r="B15" s="172"/>
      <c r="C15" s="170" t="s">
        <v>158</v>
      </c>
      <c r="D15" s="170" t="s">
        <v>177</v>
      </c>
      <c r="E15" s="361" t="s">
        <v>176</v>
      </c>
      <c r="F15" s="358"/>
    </row>
    <row r="16" spans="1:6" s="86" customFormat="1" ht="64.5" customHeight="1">
      <c r="A16" s="365" t="s">
        <v>52</v>
      </c>
      <c r="B16" s="366">
        <f>SUM(B6:B15)</f>
        <v>3511.52</v>
      </c>
      <c r="C16" s="367" t="s">
        <v>159</v>
      </c>
      <c r="D16" s="367" t="s">
        <v>219</v>
      </c>
      <c r="E16" s="368"/>
      <c r="F16" s="358"/>
    </row>
    <row r="17" spans="1:2" ht="15.75">
      <c r="A17" s="282" t="s">
        <v>39</v>
      </c>
      <c r="B17" s="91"/>
    </row>
    <row r="18" spans="1:5" ht="15.75">
      <c r="A18" s="283"/>
      <c r="B18" s="90"/>
      <c r="C18" s="90"/>
      <c r="D18" s="90"/>
      <c r="E18" s="90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63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F42" sqref="F42"/>
    </sheetView>
  </sheetViews>
  <sheetFormatPr defaultColWidth="9.00390625" defaultRowHeight="12.75"/>
  <cols>
    <col min="1" max="1" width="13.375" style="23" customWidth="1"/>
    <col min="2" max="2" width="9.625" style="23" customWidth="1"/>
    <col min="3" max="3" width="11.25390625" style="22" customWidth="1"/>
    <col min="4" max="4" width="11.25390625" style="23" customWidth="1"/>
    <col min="5" max="5" width="11.25390625" style="22" customWidth="1"/>
    <col min="6" max="6" width="11.25390625" style="66" customWidth="1"/>
    <col min="7" max="7" width="11.25390625" style="22" customWidth="1"/>
    <col min="8" max="8" width="11.25390625" style="23" customWidth="1"/>
    <col min="9" max="9" width="11.25390625" style="22" customWidth="1"/>
    <col min="10" max="10" width="11.25390625" style="23" customWidth="1"/>
    <col min="11" max="11" width="11.25390625" style="22" customWidth="1"/>
    <col min="12" max="12" width="11.25390625" style="23" customWidth="1"/>
    <col min="13" max="13" width="11.25390625" style="22" customWidth="1"/>
    <col min="14" max="14" width="11.25390625" style="23" customWidth="1"/>
    <col min="15" max="15" width="11.25390625" style="22" customWidth="1"/>
    <col min="16" max="16" width="11.25390625" style="23" customWidth="1"/>
    <col min="17" max="17" width="11.25390625" style="22" customWidth="1"/>
    <col min="18" max="18" width="11.25390625" style="23" customWidth="1"/>
    <col min="19" max="19" width="11.25390625" style="22" customWidth="1"/>
    <col min="20" max="20" width="11.25390625" style="23" customWidth="1"/>
    <col min="21" max="22" width="9.125" style="23" customWidth="1"/>
    <col min="23" max="23" width="9.875" style="23" bestFit="1" customWidth="1"/>
    <col min="24" max="24" width="9.125" style="23" customWidth="1"/>
    <col min="25" max="25" width="14.00390625" style="23" customWidth="1"/>
    <col min="26" max="16384" width="9.125" style="23" customWidth="1"/>
  </cols>
  <sheetData>
    <row r="1" spans="1:25" s="18" customFormat="1" ht="25.5" customHeight="1">
      <c r="A1" s="138" t="s">
        <v>242</v>
      </c>
      <c r="C1" s="27"/>
      <c r="E1" s="27"/>
      <c r="F1" s="28"/>
      <c r="G1" s="27"/>
      <c r="I1" s="27"/>
      <c r="K1" s="27"/>
      <c r="M1" s="27"/>
      <c r="N1" s="254"/>
      <c r="O1" s="254"/>
      <c r="Q1" s="27"/>
      <c r="S1" s="27"/>
      <c r="Y1" s="27"/>
    </row>
    <row r="2" spans="1:20" s="18" customFormat="1" ht="19.5" customHeight="1">
      <c r="A2" s="29"/>
      <c r="B2" s="30" t="s">
        <v>65</v>
      </c>
      <c r="C2" s="123" t="s">
        <v>53</v>
      </c>
      <c r="D2" s="31"/>
      <c r="E2" s="32"/>
      <c r="F2" s="33" t="s">
        <v>66</v>
      </c>
      <c r="G2" s="32"/>
      <c r="H2" s="34"/>
      <c r="I2" s="35" t="s">
        <v>67</v>
      </c>
      <c r="J2" s="31"/>
      <c r="K2" s="36"/>
      <c r="L2" s="37"/>
      <c r="M2" s="36"/>
      <c r="N2" s="38"/>
      <c r="O2" s="36" t="s">
        <v>68</v>
      </c>
      <c r="P2" s="37"/>
      <c r="Q2" s="36"/>
      <c r="R2" s="37"/>
      <c r="S2" s="36"/>
      <c r="T2" s="37"/>
    </row>
    <row r="3" spans="1:23" s="21" customFormat="1" ht="15" customHeight="1">
      <c r="A3" s="39"/>
      <c r="B3" s="30" t="s">
        <v>69</v>
      </c>
      <c r="C3" s="114"/>
      <c r="D3" s="116"/>
      <c r="E3" s="117" t="s">
        <v>70</v>
      </c>
      <c r="F3" s="118"/>
      <c r="G3" s="117" t="s">
        <v>71</v>
      </c>
      <c r="H3" s="119"/>
      <c r="I3" s="120" t="s">
        <v>72</v>
      </c>
      <c r="J3" s="320"/>
      <c r="K3" s="117" t="s">
        <v>70</v>
      </c>
      <c r="L3" s="121"/>
      <c r="M3" s="118" t="s">
        <v>71</v>
      </c>
      <c r="N3" s="122"/>
      <c r="O3" s="43" t="s">
        <v>72</v>
      </c>
      <c r="P3" s="41"/>
      <c r="Q3" s="40" t="s">
        <v>70</v>
      </c>
      <c r="R3" s="42"/>
      <c r="S3" s="40" t="s">
        <v>71</v>
      </c>
      <c r="T3" s="44"/>
      <c r="W3" s="26"/>
    </row>
    <row r="4" spans="1:20" s="21" customFormat="1" ht="15" customHeight="1">
      <c r="A4" s="39" t="s">
        <v>73</v>
      </c>
      <c r="B4" s="45" t="s">
        <v>74</v>
      </c>
      <c r="C4" s="139" t="s">
        <v>202</v>
      </c>
      <c r="D4" s="547" t="s">
        <v>55</v>
      </c>
      <c r="E4" s="140" t="s">
        <v>202</v>
      </c>
      <c r="F4" s="547" t="s">
        <v>55</v>
      </c>
      <c r="G4" s="140" t="s">
        <v>202</v>
      </c>
      <c r="H4" s="552" t="s">
        <v>55</v>
      </c>
      <c r="I4" s="139" t="s">
        <v>202</v>
      </c>
      <c r="J4" s="547" t="s">
        <v>55</v>
      </c>
      <c r="K4" s="140" t="s">
        <v>202</v>
      </c>
      <c r="L4" s="547" t="s">
        <v>55</v>
      </c>
      <c r="M4" s="140" t="s">
        <v>202</v>
      </c>
      <c r="N4" s="552" t="s">
        <v>55</v>
      </c>
      <c r="O4" s="139" t="s">
        <v>202</v>
      </c>
      <c r="P4" s="547" t="s">
        <v>55</v>
      </c>
      <c r="Q4" s="140" t="s">
        <v>202</v>
      </c>
      <c r="R4" s="547" t="s">
        <v>55</v>
      </c>
      <c r="S4" s="140" t="s">
        <v>202</v>
      </c>
      <c r="T4" s="547" t="s">
        <v>55</v>
      </c>
    </row>
    <row r="5" spans="1:20" s="21" customFormat="1" ht="15" customHeight="1" thickBot="1">
      <c r="A5" s="46" t="s">
        <v>75</v>
      </c>
      <c r="B5" s="47"/>
      <c r="C5" s="141" t="s">
        <v>203</v>
      </c>
      <c r="D5" s="548"/>
      <c r="E5" s="141" t="s">
        <v>203</v>
      </c>
      <c r="F5" s="549"/>
      <c r="G5" s="141" t="s">
        <v>203</v>
      </c>
      <c r="H5" s="553"/>
      <c r="I5" s="141" t="s">
        <v>203</v>
      </c>
      <c r="J5" s="548"/>
      <c r="K5" s="141" t="s">
        <v>203</v>
      </c>
      <c r="L5" s="549"/>
      <c r="M5" s="141" t="s">
        <v>203</v>
      </c>
      <c r="N5" s="553"/>
      <c r="O5" s="141" t="s">
        <v>203</v>
      </c>
      <c r="P5" s="548"/>
      <c r="Q5" s="141" t="s">
        <v>203</v>
      </c>
      <c r="R5" s="549"/>
      <c r="S5" s="141" t="s">
        <v>203</v>
      </c>
      <c r="T5" s="548"/>
    </row>
    <row r="6" spans="1:20" ht="25.5" customHeight="1" thickTop="1">
      <c r="A6" s="50" t="s">
        <v>56</v>
      </c>
      <c r="B6" s="51">
        <f>C6/C16</f>
        <v>0.1475820280786708</v>
      </c>
      <c r="C6" s="52">
        <f aca="true" t="shared" si="0" ref="C6:C27">E6+G6</f>
        <v>6188605</v>
      </c>
      <c r="D6" s="255">
        <f>C6/C7-1</f>
        <v>0.5193688312364264</v>
      </c>
      <c r="E6" s="53">
        <f>Q6+K6</f>
        <v>3079519</v>
      </c>
      <c r="F6" s="97">
        <f>E6/E7-1</f>
        <v>0.5221000947012757</v>
      </c>
      <c r="G6" s="54">
        <f aca="true" t="shared" si="1" ref="G6:G15">M6+S6</f>
        <v>3109086</v>
      </c>
      <c r="H6" s="97">
        <f>G6/G7-1</f>
        <v>0.516673187189076</v>
      </c>
      <c r="I6" s="55">
        <f aca="true" t="shared" si="2" ref="I6:I27">K6+M6</f>
        <v>2905047</v>
      </c>
      <c r="J6" s="97">
        <f>I6/I7-1</f>
        <v>0.4155769418185362</v>
      </c>
      <c r="K6" s="143">
        <v>1444492</v>
      </c>
      <c r="L6" s="97">
        <f>K6/K7-1</f>
        <v>0.41944448265899936</v>
      </c>
      <c r="M6" s="143">
        <v>1460555</v>
      </c>
      <c r="N6" s="97">
        <f>M6/M7-1</f>
        <v>0.4117726092596423</v>
      </c>
      <c r="O6" s="56">
        <f aca="true" t="shared" si="3" ref="O6:O27">Q6+S6</f>
        <v>3283558</v>
      </c>
      <c r="P6" s="97">
        <f>O6/O7-1</f>
        <v>0.6247660744345953</v>
      </c>
      <c r="Q6" s="143">
        <v>1635027</v>
      </c>
      <c r="R6" s="97">
        <f>Q6/Q7-1</f>
        <v>0.6259897489751958</v>
      </c>
      <c r="S6" s="143">
        <v>1648531</v>
      </c>
      <c r="T6" s="93">
        <f>S6/S7-1</f>
        <v>0.6235542415480251</v>
      </c>
    </row>
    <row r="7" spans="1:20" ht="18" customHeight="1">
      <c r="A7" s="57"/>
      <c r="B7" s="58">
        <f>C7/C17</f>
        <v>0.10850052678059527</v>
      </c>
      <c r="C7" s="63">
        <f t="shared" si="0"/>
        <v>4073142</v>
      </c>
      <c r="D7" s="92"/>
      <c r="E7" s="59">
        <f>Q7+K7</f>
        <v>2023204</v>
      </c>
      <c r="F7" s="92"/>
      <c r="G7" s="59">
        <f t="shared" si="1"/>
        <v>2049938</v>
      </c>
      <c r="H7" s="92"/>
      <c r="I7" s="60">
        <f t="shared" si="2"/>
        <v>2052200</v>
      </c>
      <c r="J7" s="92"/>
      <c r="K7" s="143">
        <v>1017646</v>
      </c>
      <c r="L7" s="92"/>
      <c r="M7" s="143">
        <v>1034554</v>
      </c>
      <c r="N7" s="92"/>
      <c r="O7" s="60">
        <f t="shared" si="3"/>
        <v>2020942</v>
      </c>
      <c r="P7" s="92"/>
      <c r="Q7" s="143">
        <v>1005558</v>
      </c>
      <c r="R7" s="92"/>
      <c r="S7" s="143">
        <v>1015384</v>
      </c>
      <c r="T7" s="109"/>
    </row>
    <row r="8" spans="1:20" ht="25.5" customHeight="1">
      <c r="A8" s="50" t="s">
        <v>58</v>
      </c>
      <c r="B8" s="51">
        <f>C8/C16</f>
        <v>0.21006524548352046</v>
      </c>
      <c r="C8" s="52">
        <f t="shared" si="0"/>
        <v>8808734</v>
      </c>
      <c r="D8" s="97">
        <f>C8/C9-1</f>
        <v>0.000925278768209914</v>
      </c>
      <c r="E8" s="53">
        <f aca="true" t="shared" si="4" ref="E8:E15">K8+Q8</f>
        <v>4490650</v>
      </c>
      <c r="F8" s="97">
        <f>E8/E9-1</f>
        <v>-0.0008941704049841848</v>
      </c>
      <c r="G8" s="54">
        <f t="shared" si="1"/>
        <v>4318084</v>
      </c>
      <c r="H8" s="97">
        <f>G8/G9-1</f>
        <v>0.0028244821898770756</v>
      </c>
      <c r="I8" s="55">
        <f t="shared" si="2"/>
        <v>1002533</v>
      </c>
      <c r="J8" s="97">
        <f>I8/I9-1</f>
        <v>0.11637786560032426</v>
      </c>
      <c r="K8" s="145">
        <v>546301</v>
      </c>
      <c r="L8" s="97">
        <f>K8/K9-1</f>
        <v>0.10580307713483572</v>
      </c>
      <c r="M8" s="145">
        <v>456232</v>
      </c>
      <c r="N8" s="97">
        <f>M8/M9-1</f>
        <v>0.12930949127705493</v>
      </c>
      <c r="O8" s="56">
        <f t="shared" si="3"/>
        <v>7806201</v>
      </c>
      <c r="P8" s="97">
        <f>O8/O9-1</f>
        <v>-0.012194390481676365</v>
      </c>
      <c r="Q8" s="145">
        <v>3944349</v>
      </c>
      <c r="R8" s="97">
        <f>Q8/Q9-1</f>
        <v>-0.014070005834069477</v>
      </c>
      <c r="S8" s="145">
        <v>3861852</v>
      </c>
      <c r="T8" s="93">
        <f>S8/S9-1</f>
        <v>-0.01027132726625024</v>
      </c>
    </row>
    <row r="9" spans="1:20" ht="18" customHeight="1">
      <c r="A9" s="57"/>
      <c r="B9" s="58">
        <f>C9/C17</f>
        <v>0.23443051076553817</v>
      </c>
      <c r="C9" s="63">
        <f t="shared" si="0"/>
        <v>8800591</v>
      </c>
      <c r="D9" s="92"/>
      <c r="E9" s="59">
        <f t="shared" si="4"/>
        <v>4494669</v>
      </c>
      <c r="F9" s="92"/>
      <c r="G9" s="59">
        <f t="shared" si="1"/>
        <v>4305922</v>
      </c>
      <c r="H9" s="92"/>
      <c r="I9" s="60">
        <f t="shared" si="2"/>
        <v>898023</v>
      </c>
      <c r="J9" s="92"/>
      <c r="K9" s="143">
        <v>494031</v>
      </c>
      <c r="L9" s="92"/>
      <c r="M9" s="143">
        <v>403992</v>
      </c>
      <c r="N9" s="92"/>
      <c r="O9" s="60">
        <f t="shared" si="3"/>
        <v>7902568</v>
      </c>
      <c r="P9" s="92"/>
      <c r="Q9" s="143">
        <v>4000638</v>
      </c>
      <c r="R9" s="92"/>
      <c r="S9" s="143">
        <v>3901930</v>
      </c>
      <c r="T9" s="109"/>
    </row>
    <row r="10" spans="1:20" ht="25.5" customHeight="1">
      <c r="A10" s="50" t="s">
        <v>59</v>
      </c>
      <c r="B10" s="51">
        <f>C10/C16</f>
        <v>0.3998202479727102</v>
      </c>
      <c r="C10" s="52">
        <f t="shared" si="0"/>
        <v>16765792</v>
      </c>
      <c r="D10" s="97">
        <f>C10/C11-1</f>
        <v>0.11476919283884546</v>
      </c>
      <c r="E10" s="53">
        <f t="shared" si="4"/>
        <v>8309690</v>
      </c>
      <c r="F10" s="97">
        <f>E10/E11-1</f>
        <v>0.11827136519650883</v>
      </c>
      <c r="G10" s="54">
        <f t="shared" si="1"/>
        <v>8456102</v>
      </c>
      <c r="H10" s="97">
        <f>G10/G11-1</f>
        <v>0.11134896238767866</v>
      </c>
      <c r="I10" s="55">
        <f t="shared" si="2"/>
        <v>2329317</v>
      </c>
      <c r="J10" s="97">
        <f>I10/I11-1</f>
        <v>-0.1067213426578576</v>
      </c>
      <c r="K10" s="145">
        <v>1161910</v>
      </c>
      <c r="L10" s="97">
        <f>K10/K11-1</f>
        <v>-0.09863846629445772</v>
      </c>
      <c r="M10" s="145">
        <v>1167407</v>
      </c>
      <c r="N10" s="97">
        <f>M10/M11-1</f>
        <v>-0.11462348971554204</v>
      </c>
      <c r="O10" s="56">
        <f t="shared" si="3"/>
        <v>14436475</v>
      </c>
      <c r="P10" s="97">
        <f>O10/O11-1</f>
        <v>0.16122633886133753</v>
      </c>
      <c r="Q10" s="145">
        <v>7147780</v>
      </c>
      <c r="R10" s="97">
        <f>Q10/Q11-1</f>
        <v>0.1637973002588502</v>
      </c>
      <c r="S10" s="145">
        <v>7288695</v>
      </c>
      <c r="T10" s="93">
        <f>S10/S11-1</f>
        <v>0.15871609075531934</v>
      </c>
    </row>
    <row r="11" spans="1:20" ht="18" customHeight="1">
      <c r="A11" s="57"/>
      <c r="B11" s="58">
        <f>C11/C17</f>
        <v>0.40062810371478946</v>
      </c>
      <c r="C11" s="63">
        <f t="shared" si="0"/>
        <v>15039698</v>
      </c>
      <c r="D11" s="92"/>
      <c r="E11" s="59">
        <f t="shared" si="4"/>
        <v>7430835</v>
      </c>
      <c r="F11" s="92"/>
      <c r="G11" s="59">
        <f t="shared" si="1"/>
        <v>7608863</v>
      </c>
      <c r="H11" s="92"/>
      <c r="I11" s="60">
        <f t="shared" si="2"/>
        <v>2607604</v>
      </c>
      <c r="J11" s="92"/>
      <c r="K11" s="143">
        <v>1289061</v>
      </c>
      <c r="L11" s="92"/>
      <c r="M11" s="143">
        <v>1318543</v>
      </c>
      <c r="N11" s="92"/>
      <c r="O11" s="60">
        <f t="shared" si="3"/>
        <v>12432094</v>
      </c>
      <c r="P11" s="92"/>
      <c r="Q11" s="143">
        <v>6141774</v>
      </c>
      <c r="R11" s="92"/>
      <c r="S11" s="143">
        <v>6290320</v>
      </c>
      <c r="T11" s="109"/>
    </row>
    <row r="12" spans="1:20" ht="25.5" customHeight="1">
      <c r="A12" s="50" t="s">
        <v>63</v>
      </c>
      <c r="B12" s="62">
        <f>C12/C16</f>
        <v>0.005426901048912793</v>
      </c>
      <c r="C12" s="52">
        <f t="shared" si="0"/>
        <v>227568</v>
      </c>
      <c r="D12" s="97">
        <f>C12/C13-1</f>
        <v>-0.20080071643049047</v>
      </c>
      <c r="E12" s="53">
        <f t="shared" si="4"/>
        <v>120200</v>
      </c>
      <c r="F12" s="97">
        <f>E12/E13-1</f>
        <v>-0.16947653529379247</v>
      </c>
      <c r="G12" s="54">
        <f t="shared" si="1"/>
        <v>107368</v>
      </c>
      <c r="H12" s="97">
        <f>G12/G13-1</f>
        <v>-0.2331788282851368</v>
      </c>
      <c r="I12" s="55">
        <f t="shared" si="2"/>
        <v>88647</v>
      </c>
      <c r="J12" s="97">
        <f>I12/I13-1</f>
        <v>-0.17441676367869619</v>
      </c>
      <c r="K12" s="145">
        <v>45879</v>
      </c>
      <c r="L12" s="97">
        <f>K12/K13-1</f>
        <v>-0.15883172600931394</v>
      </c>
      <c r="M12" s="145">
        <v>42768</v>
      </c>
      <c r="N12" s="97">
        <f>M12/M13-1</f>
        <v>-0.19050593379138037</v>
      </c>
      <c r="O12" s="56">
        <f t="shared" si="3"/>
        <v>138921</v>
      </c>
      <c r="P12" s="97">
        <f>O12/O13-1</f>
        <v>-0.21677284771945649</v>
      </c>
      <c r="Q12" s="145">
        <v>74321</v>
      </c>
      <c r="R12" s="97">
        <f>Q12/Q13-1</f>
        <v>-0.1759142217195574</v>
      </c>
      <c r="S12" s="145">
        <v>64600</v>
      </c>
      <c r="T12" s="93">
        <f>S12/S13-1</f>
        <v>-0.2590383556615893</v>
      </c>
    </row>
    <row r="13" spans="1:20" ht="18" customHeight="1">
      <c r="A13" s="57"/>
      <c r="B13" s="58">
        <f>C13/C17</f>
        <v>0.007585049207255872</v>
      </c>
      <c r="C13" s="63">
        <f t="shared" si="0"/>
        <v>284745</v>
      </c>
      <c r="D13" s="92"/>
      <c r="E13" s="59">
        <f t="shared" si="4"/>
        <v>144728</v>
      </c>
      <c r="F13" s="92"/>
      <c r="G13" s="59">
        <f t="shared" si="1"/>
        <v>140017</v>
      </c>
      <c r="H13" s="92"/>
      <c r="I13" s="60">
        <f t="shared" si="2"/>
        <v>107375</v>
      </c>
      <c r="J13" s="92"/>
      <c r="K13" s="143">
        <v>54542</v>
      </c>
      <c r="L13" s="92"/>
      <c r="M13" s="143">
        <v>52833</v>
      </c>
      <c r="N13" s="92"/>
      <c r="O13" s="60">
        <f t="shared" si="3"/>
        <v>177370</v>
      </c>
      <c r="P13" s="92"/>
      <c r="Q13" s="143">
        <v>90186</v>
      </c>
      <c r="R13" s="92"/>
      <c r="S13" s="143">
        <v>87184</v>
      </c>
      <c r="T13" s="109"/>
    </row>
    <row r="14" spans="1:20" ht="25.5" customHeight="1">
      <c r="A14" s="61" t="s">
        <v>64</v>
      </c>
      <c r="B14" s="62">
        <f>C14/C16</f>
        <v>0.23710557741618576</v>
      </c>
      <c r="C14" s="52">
        <f t="shared" si="0"/>
        <v>9942625</v>
      </c>
      <c r="D14" s="97">
        <f>C14/C15-1</f>
        <v>0.0642791931296971</v>
      </c>
      <c r="E14" s="53">
        <f t="shared" si="4"/>
        <v>5006056</v>
      </c>
      <c r="F14" s="97">
        <f>E14/E15-1</f>
        <v>0.06961911857618741</v>
      </c>
      <c r="G14" s="54">
        <f t="shared" si="1"/>
        <v>4936569</v>
      </c>
      <c r="H14" s="97">
        <f>G14/G15-1</f>
        <v>0.058918277491270654</v>
      </c>
      <c r="I14" s="55">
        <f t="shared" si="2"/>
        <v>7414006</v>
      </c>
      <c r="J14" s="97">
        <f>I14/I15-1</f>
        <v>0.05703176481960481</v>
      </c>
      <c r="K14" s="145">
        <v>3737116</v>
      </c>
      <c r="L14" s="97">
        <f>K14/K15-1</f>
        <v>0.06778495358551173</v>
      </c>
      <c r="M14" s="145">
        <v>3676890</v>
      </c>
      <c r="N14" s="97">
        <f>M14/M15-1</f>
        <v>0.04632212603536212</v>
      </c>
      <c r="O14" s="56">
        <f t="shared" si="3"/>
        <v>2528619</v>
      </c>
      <c r="P14" s="97">
        <f>O14/O15-1</f>
        <v>0.08611356300214545</v>
      </c>
      <c r="Q14" s="145">
        <v>1268940</v>
      </c>
      <c r="R14" s="97">
        <f>Q14/Q15-1</f>
        <v>0.07505765258661445</v>
      </c>
      <c r="S14" s="145">
        <v>1259679</v>
      </c>
      <c r="T14" s="93">
        <f>S14/S15-1</f>
        <v>0.09748307397962508</v>
      </c>
    </row>
    <row r="15" spans="1:20" ht="18" customHeight="1">
      <c r="A15" s="61"/>
      <c r="B15" s="62">
        <f>C15/C17</f>
        <v>0.24885580953182124</v>
      </c>
      <c r="C15" s="63">
        <f t="shared" si="0"/>
        <v>9342121</v>
      </c>
      <c r="D15" s="108"/>
      <c r="E15" s="53">
        <f t="shared" si="4"/>
        <v>4680223</v>
      </c>
      <c r="F15" s="108"/>
      <c r="G15" s="53">
        <f t="shared" si="1"/>
        <v>4661898</v>
      </c>
      <c r="H15" s="108"/>
      <c r="I15" s="56">
        <f t="shared" si="2"/>
        <v>7013986</v>
      </c>
      <c r="J15" s="108"/>
      <c r="K15" s="143">
        <v>3499877</v>
      </c>
      <c r="L15" s="108"/>
      <c r="M15" s="143">
        <v>3514109</v>
      </c>
      <c r="N15" s="108"/>
      <c r="O15" s="56">
        <f t="shared" si="3"/>
        <v>2328135</v>
      </c>
      <c r="P15" s="108"/>
      <c r="Q15" s="143">
        <v>1180346</v>
      </c>
      <c r="R15" s="108"/>
      <c r="S15" s="143">
        <v>1147789</v>
      </c>
      <c r="T15" s="110"/>
    </row>
    <row r="16" spans="1:20" s="24" customFormat="1" ht="25.5" customHeight="1">
      <c r="A16" s="554" t="s">
        <v>84</v>
      </c>
      <c r="B16" s="369"/>
      <c r="C16" s="370">
        <f>E16+G16</f>
        <v>41933324</v>
      </c>
      <c r="D16" s="371">
        <f>C16/C17-1</f>
        <v>0.11702163677607569</v>
      </c>
      <c r="E16" s="372">
        <f>E6+E8+E10+E12+E14</f>
        <v>21006115</v>
      </c>
      <c r="F16" s="373">
        <f>E16/E17-1</f>
        <v>0.11891427238558028</v>
      </c>
      <c r="G16" s="372">
        <f>G6+G8+G10+G12+G14</f>
        <v>20927209</v>
      </c>
      <c r="H16" s="373">
        <f>G16/G17-1</f>
        <v>0.11512829309117589</v>
      </c>
      <c r="I16" s="374">
        <f t="shared" si="2"/>
        <v>13739550</v>
      </c>
      <c r="J16" s="373">
        <f>I16/I17-1</f>
        <v>0.08363011890035854</v>
      </c>
      <c r="K16" s="372">
        <f>K6+K8+K10+K12+K14</f>
        <v>6935698</v>
      </c>
      <c r="L16" s="373">
        <f>K16/K17-1</f>
        <v>0.09134959215012306</v>
      </c>
      <c r="M16" s="372">
        <f>M6+M8+M10+M12+M14</f>
        <v>6803852</v>
      </c>
      <c r="N16" s="373">
        <f>M16/M17-1</f>
        <v>0.07587265147814737</v>
      </c>
      <c r="O16" s="374">
        <f t="shared" si="3"/>
        <v>28193774</v>
      </c>
      <c r="P16" s="373">
        <f>O16/O17-1</f>
        <v>0.13405134099206917</v>
      </c>
      <c r="Q16" s="372">
        <f>Q6+Q8+Q10+Q12+Q14</f>
        <v>14070417</v>
      </c>
      <c r="R16" s="373">
        <f>Q16/Q17-1</f>
        <v>0.13302047219543867</v>
      </c>
      <c r="S16" s="372">
        <f>S6+S8+S10+S12+S14</f>
        <v>14123357</v>
      </c>
      <c r="T16" s="375">
        <f>S16/S17-1</f>
        <v>0.1350802126917614</v>
      </c>
    </row>
    <row r="17" spans="1:20" s="24" customFormat="1" ht="18" customHeight="1">
      <c r="A17" s="555"/>
      <c r="B17" s="376"/>
      <c r="C17" s="377">
        <f t="shared" si="0"/>
        <v>37540297</v>
      </c>
      <c r="D17" s="378"/>
      <c r="E17" s="379">
        <f>E15+E13+E11+E9+E7</f>
        <v>18773659</v>
      </c>
      <c r="F17" s="380"/>
      <c r="G17" s="379">
        <f>G7+G9+G11+G13+G15</f>
        <v>18766638</v>
      </c>
      <c r="H17" s="380"/>
      <c r="I17" s="381">
        <f t="shared" si="2"/>
        <v>12679188</v>
      </c>
      <c r="J17" s="380"/>
      <c r="K17" s="379">
        <f>K7+K9+K11+K13+K15</f>
        <v>6355157</v>
      </c>
      <c r="L17" s="380"/>
      <c r="M17" s="379">
        <f>M7+M9+M11+M13+M15</f>
        <v>6324031</v>
      </c>
      <c r="N17" s="380"/>
      <c r="O17" s="381">
        <f t="shared" si="3"/>
        <v>24861109</v>
      </c>
      <c r="P17" s="380"/>
      <c r="Q17" s="379">
        <f>Q7+Q9+Q11+Q13+Q15</f>
        <v>12418502</v>
      </c>
      <c r="R17" s="380"/>
      <c r="S17" s="379">
        <f>S7+S9+S11+S13+S15</f>
        <v>12442607</v>
      </c>
      <c r="T17" s="382"/>
    </row>
    <row r="18" spans="1:20" ht="25.5" customHeight="1" hidden="1">
      <c r="A18" s="50" t="s">
        <v>57</v>
      </c>
      <c r="B18" s="51" t="e">
        <f>C18/#REF!</f>
        <v>#REF!</v>
      </c>
      <c r="C18" s="52">
        <f t="shared" si="0"/>
        <v>0</v>
      </c>
      <c r="D18" s="97" t="e">
        <f>C18/C19-1</f>
        <v>#DIV/0!</v>
      </c>
      <c r="E18" s="53">
        <f aca="true" t="shared" si="5" ref="E18:E25">K18+Q18</f>
        <v>0</v>
      </c>
      <c r="F18" s="97" t="e">
        <f>E18/E19-1</f>
        <v>#DIV/0!</v>
      </c>
      <c r="G18" s="54">
        <f aca="true" t="shared" si="6" ref="G18:G25">M18+S18</f>
        <v>0</v>
      </c>
      <c r="H18" s="97" t="e">
        <f>G18/G19-1</f>
        <v>#DIV/0!</v>
      </c>
      <c r="I18" s="55">
        <f t="shared" si="2"/>
        <v>0</v>
      </c>
      <c r="J18" s="97" t="e">
        <f>I18/I19-1</f>
        <v>#DIV/0!</v>
      </c>
      <c r="K18" s="145"/>
      <c r="L18" s="97" t="e">
        <f>K18/K19-1</f>
        <v>#DIV/0!</v>
      </c>
      <c r="M18" s="145"/>
      <c r="N18" s="97" t="e">
        <f>M18/M19-1</f>
        <v>#DIV/0!</v>
      </c>
      <c r="O18" s="56">
        <f t="shared" si="3"/>
        <v>0</v>
      </c>
      <c r="P18" s="97" t="e">
        <f>O18/O19-1</f>
        <v>#DIV/0!</v>
      </c>
      <c r="Q18" s="145"/>
      <c r="R18" s="97" t="e">
        <f>Q18/Q19-1</f>
        <v>#DIV/0!</v>
      </c>
      <c r="S18" s="145"/>
      <c r="T18" s="93" t="e">
        <f>S18/S19-1</f>
        <v>#DIV/0!</v>
      </c>
    </row>
    <row r="19" spans="1:22" ht="18" customHeight="1" hidden="1">
      <c r="A19" s="57"/>
      <c r="B19" s="58" t="e">
        <f>C19/#REF!</f>
        <v>#REF!</v>
      </c>
      <c r="C19" s="63">
        <f t="shared" si="0"/>
        <v>0</v>
      </c>
      <c r="D19" s="92"/>
      <c r="E19" s="59">
        <f t="shared" si="5"/>
        <v>0</v>
      </c>
      <c r="F19" s="92"/>
      <c r="G19" s="59">
        <f t="shared" si="6"/>
        <v>0</v>
      </c>
      <c r="H19" s="92"/>
      <c r="I19" s="60">
        <f t="shared" si="2"/>
        <v>0</v>
      </c>
      <c r="J19" s="92"/>
      <c r="K19" s="143"/>
      <c r="L19" s="92"/>
      <c r="M19" s="143"/>
      <c r="N19" s="92"/>
      <c r="O19" s="60">
        <f t="shared" si="3"/>
        <v>0</v>
      </c>
      <c r="P19" s="92"/>
      <c r="Q19" s="143"/>
      <c r="R19" s="92"/>
      <c r="S19" s="143"/>
      <c r="T19" s="109"/>
      <c r="V19" s="22"/>
    </row>
    <row r="20" spans="1:20" ht="25.5" customHeight="1" hidden="1">
      <c r="A20" s="61" t="s">
        <v>60</v>
      </c>
      <c r="B20" s="51" t="e">
        <f>C20/#REF!</f>
        <v>#REF!</v>
      </c>
      <c r="C20" s="52">
        <f t="shared" si="0"/>
        <v>0</v>
      </c>
      <c r="D20" s="97" t="e">
        <f>C20/C21-1</f>
        <v>#DIV/0!</v>
      </c>
      <c r="E20" s="53">
        <f t="shared" si="5"/>
        <v>0</v>
      </c>
      <c r="F20" s="97" t="e">
        <f>E20/E21-1</f>
        <v>#DIV/0!</v>
      </c>
      <c r="G20" s="54">
        <f t="shared" si="6"/>
        <v>0</v>
      </c>
      <c r="H20" s="97" t="e">
        <f>G20/G21-1</f>
        <v>#DIV/0!</v>
      </c>
      <c r="I20" s="55">
        <f t="shared" si="2"/>
        <v>0</v>
      </c>
      <c r="J20" s="97" t="e">
        <f>I20/I21-1</f>
        <v>#DIV/0!</v>
      </c>
      <c r="K20" s="145"/>
      <c r="L20" s="97" t="e">
        <f>K20/K21-1</f>
        <v>#DIV/0!</v>
      </c>
      <c r="M20" s="145"/>
      <c r="N20" s="97" t="e">
        <f>M20/M21-1</f>
        <v>#DIV/0!</v>
      </c>
      <c r="O20" s="56">
        <f t="shared" si="3"/>
        <v>0</v>
      </c>
      <c r="P20" s="97" t="e">
        <f>O20/O21-1</f>
        <v>#DIV/0!</v>
      </c>
      <c r="Q20" s="145"/>
      <c r="R20" s="97" t="e">
        <f>Q20/Q21-1</f>
        <v>#DIV/0!</v>
      </c>
      <c r="S20" s="145"/>
      <c r="T20" s="93" t="e">
        <f>S20/S21-1</f>
        <v>#DIV/0!</v>
      </c>
    </row>
    <row r="21" spans="1:20" ht="18" customHeight="1" hidden="1">
      <c r="A21" s="61"/>
      <c r="B21" s="58" t="e">
        <f>C21/#REF!</f>
        <v>#REF!</v>
      </c>
      <c r="C21" s="63">
        <f t="shared" si="0"/>
        <v>0</v>
      </c>
      <c r="D21" s="92"/>
      <c r="E21" s="59">
        <f t="shared" si="5"/>
        <v>0</v>
      </c>
      <c r="F21" s="92"/>
      <c r="G21" s="59">
        <f t="shared" si="6"/>
        <v>0</v>
      </c>
      <c r="H21" s="92"/>
      <c r="I21" s="60">
        <f t="shared" si="2"/>
        <v>0</v>
      </c>
      <c r="J21" s="92"/>
      <c r="K21" s="143"/>
      <c r="L21" s="92"/>
      <c r="M21" s="143"/>
      <c r="N21" s="92"/>
      <c r="O21" s="60">
        <f t="shared" si="3"/>
        <v>0</v>
      </c>
      <c r="P21" s="92"/>
      <c r="Q21" s="143"/>
      <c r="R21" s="92"/>
      <c r="S21" s="143"/>
      <c r="T21" s="109"/>
    </row>
    <row r="22" spans="1:20" ht="25.5" customHeight="1" hidden="1">
      <c r="A22" s="50" t="s">
        <v>61</v>
      </c>
      <c r="B22" s="51" t="e">
        <f>C22/#REF!</f>
        <v>#REF!</v>
      </c>
      <c r="C22" s="52">
        <f t="shared" si="0"/>
        <v>0</v>
      </c>
      <c r="D22" s="97" t="e">
        <f>C22/C23-1</f>
        <v>#DIV/0!</v>
      </c>
      <c r="E22" s="53">
        <f t="shared" si="5"/>
        <v>0</v>
      </c>
      <c r="F22" s="97" t="e">
        <f>E22/E23-1</f>
        <v>#DIV/0!</v>
      </c>
      <c r="G22" s="54">
        <f t="shared" si="6"/>
        <v>0</v>
      </c>
      <c r="H22" s="97" t="e">
        <f>G22/G23-1</f>
        <v>#DIV/0!</v>
      </c>
      <c r="I22" s="55">
        <f t="shared" si="2"/>
        <v>0</v>
      </c>
      <c r="J22" s="256" t="e">
        <f>I22/I23-1</f>
        <v>#DIV/0!</v>
      </c>
      <c r="K22" s="145"/>
      <c r="L22" s="97" t="e">
        <f>K22/K23-1</f>
        <v>#DIV/0!</v>
      </c>
      <c r="M22" s="145"/>
      <c r="N22" s="97" t="e">
        <f>M22/M23-1</f>
        <v>#DIV/0!</v>
      </c>
      <c r="O22" s="56">
        <f t="shared" si="3"/>
        <v>0</v>
      </c>
      <c r="P22" s="97" t="e">
        <f>O22/O23-1</f>
        <v>#DIV/0!</v>
      </c>
      <c r="Q22" s="145"/>
      <c r="R22" s="97" t="e">
        <f>Q22/Q23-1</f>
        <v>#DIV/0!</v>
      </c>
      <c r="S22" s="145"/>
      <c r="T22" s="93" t="e">
        <f>S22/S23-1</f>
        <v>#DIV/0!</v>
      </c>
    </row>
    <row r="23" spans="1:20" ht="18" customHeight="1" hidden="1">
      <c r="A23" s="57"/>
      <c r="B23" s="58" t="e">
        <f>C23/#REF!</f>
        <v>#REF!</v>
      </c>
      <c r="C23" s="63">
        <f t="shared" si="0"/>
        <v>0</v>
      </c>
      <c r="D23" s="92"/>
      <c r="E23" s="59">
        <f t="shared" si="5"/>
        <v>0</v>
      </c>
      <c r="F23" s="92"/>
      <c r="G23" s="59">
        <f t="shared" si="6"/>
        <v>0</v>
      </c>
      <c r="H23" s="92"/>
      <c r="I23" s="60">
        <f t="shared" si="2"/>
        <v>0</v>
      </c>
      <c r="J23" s="92"/>
      <c r="K23" s="143"/>
      <c r="L23" s="92"/>
      <c r="M23" s="143"/>
      <c r="N23" s="92"/>
      <c r="O23" s="60">
        <f t="shared" si="3"/>
        <v>0</v>
      </c>
      <c r="P23" s="92"/>
      <c r="Q23" s="143"/>
      <c r="R23" s="92"/>
      <c r="S23" s="143"/>
      <c r="T23" s="109"/>
    </row>
    <row r="24" spans="1:20" ht="25.5" customHeight="1" hidden="1">
      <c r="A24" s="61" t="s">
        <v>62</v>
      </c>
      <c r="B24" s="62" t="e">
        <f>C24/#REF!</f>
        <v>#REF!</v>
      </c>
      <c r="C24" s="52">
        <f t="shared" si="0"/>
        <v>0</v>
      </c>
      <c r="D24" s="97" t="e">
        <f>C24/C25-1</f>
        <v>#DIV/0!</v>
      </c>
      <c r="E24" s="53">
        <f t="shared" si="5"/>
        <v>0</v>
      </c>
      <c r="F24" s="97" t="e">
        <f>E24/E25-1</f>
        <v>#DIV/0!</v>
      </c>
      <c r="G24" s="54">
        <f t="shared" si="6"/>
        <v>0</v>
      </c>
      <c r="H24" s="97" t="e">
        <f>G24/G25-1</f>
        <v>#DIV/0!</v>
      </c>
      <c r="I24" s="55">
        <f t="shared" si="2"/>
        <v>0</v>
      </c>
      <c r="J24" s="97" t="e">
        <f>I24/I25-1</f>
        <v>#DIV/0!</v>
      </c>
      <c r="K24" s="145"/>
      <c r="L24" s="97" t="e">
        <f>K24/K25-1</f>
        <v>#DIV/0!</v>
      </c>
      <c r="M24" s="145"/>
      <c r="N24" s="97" t="e">
        <f>M24/M25-1</f>
        <v>#DIV/0!</v>
      </c>
      <c r="O24" s="56">
        <f t="shared" si="3"/>
        <v>0</v>
      </c>
      <c r="P24" s="97" t="e">
        <f>O24/O25-1</f>
        <v>#DIV/0!</v>
      </c>
      <c r="Q24" s="145"/>
      <c r="R24" s="97" t="e">
        <f>Q24/Q25-1</f>
        <v>#DIV/0!</v>
      </c>
      <c r="S24" s="145"/>
      <c r="T24" s="93" t="e">
        <f>S24/S25-1</f>
        <v>#DIV/0!</v>
      </c>
    </row>
    <row r="25" spans="1:20" ht="18" customHeight="1" hidden="1">
      <c r="A25" s="61"/>
      <c r="B25" s="58" t="e">
        <f>C25/#REF!</f>
        <v>#REF!</v>
      </c>
      <c r="C25" s="63">
        <f t="shared" si="0"/>
        <v>0</v>
      </c>
      <c r="D25" s="92"/>
      <c r="E25" s="59">
        <f t="shared" si="5"/>
        <v>0</v>
      </c>
      <c r="F25" s="92"/>
      <c r="G25" s="59">
        <f t="shared" si="6"/>
        <v>0</v>
      </c>
      <c r="H25" s="92"/>
      <c r="I25" s="60">
        <f t="shared" si="2"/>
        <v>0</v>
      </c>
      <c r="J25" s="92"/>
      <c r="K25" s="143"/>
      <c r="L25" s="92"/>
      <c r="M25" s="143"/>
      <c r="N25" s="92"/>
      <c r="O25" s="60">
        <f t="shared" si="3"/>
        <v>0</v>
      </c>
      <c r="P25" s="92"/>
      <c r="Q25" s="143"/>
      <c r="R25" s="92"/>
      <c r="S25" s="143"/>
      <c r="T25" s="109"/>
    </row>
    <row r="26" spans="1:20" s="24" customFormat="1" ht="25.5" customHeight="1" hidden="1">
      <c r="A26" s="556" t="s">
        <v>0</v>
      </c>
      <c r="B26" s="130" t="e">
        <f>C26/#REF!</f>
        <v>#REF!</v>
      </c>
      <c r="C26" s="131">
        <f t="shared" si="0"/>
        <v>0</v>
      </c>
      <c r="D26" s="175" t="e">
        <f>C26/C27-1</f>
        <v>#DIV/0!</v>
      </c>
      <c r="E26" s="132">
        <f>E18+E20+E22+E24</f>
        <v>0</v>
      </c>
      <c r="F26" s="176" t="e">
        <f>E26/E27-1</f>
        <v>#DIV/0!</v>
      </c>
      <c r="G26" s="132">
        <f>G18+G20+G22+G24</f>
        <v>0</v>
      </c>
      <c r="H26" s="176" t="e">
        <f>G26/G27-1</f>
        <v>#DIV/0!</v>
      </c>
      <c r="I26" s="133">
        <f t="shared" si="2"/>
        <v>0</v>
      </c>
      <c r="J26" s="176" t="e">
        <f>I26/I27-1</f>
        <v>#DIV/0!</v>
      </c>
      <c r="K26" s="132">
        <f>K18+K20+K22+K24</f>
        <v>0</v>
      </c>
      <c r="L26" s="176" t="e">
        <f>K26/K27-1</f>
        <v>#DIV/0!</v>
      </c>
      <c r="M26" s="132">
        <f>M18+M20+M22+M24</f>
        <v>0</v>
      </c>
      <c r="N26" s="176" t="e">
        <f>M26/M27-1</f>
        <v>#DIV/0!</v>
      </c>
      <c r="O26" s="133">
        <f t="shared" si="3"/>
        <v>0</v>
      </c>
      <c r="P26" s="176" t="e">
        <f>O26/O27-1</f>
        <v>#DIV/0!</v>
      </c>
      <c r="Q26" s="132">
        <f>Q24+Q22+Q20+Q18</f>
        <v>0</v>
      </c>
      <c r="R26" s="176" t="e">
        <f>Q26/Q27-1</f>
        <v>#DIV/0!</v>
      </c>
      <c r="S26" s="132">
        <f>S18+S20+S22+S24</f>
        <v>0</v>
      </c>
      <c r="T26" s="177" t="e">
        <f>S26/S27-1</f>
        <v>#DIV/0!</v>
      </c>
    </row>
    <row r="27" spans="1:20" s="24" customFormat="1" ht="18" customHeight="1" hidden="1">
      <c r="A27" s="557"/>
      <c r="B27" s="178" t="e">
        <f>C27/#REF!</f>
        <v>#REF!</v>
      </c>
      <c r="C27" s="179">
        <f t="shared" si="0"/>
        <v>0</v>
      </c>
      <c r="D27" s="180"/>
      <c r="E27" s="49">
        <f>E19+E21+E23+E25</f>
        <v>0</v>
      </c>
      <c r="F27" s="72"/>
      <c r="G27" s="49">
        <f>G19+G21+G23+G25</f>
        <v>0</v>
      </c>
      <c r="H27" s="72"/>
      <c r="I27" s="48">
        <f t="shared" si="2"/>
        <v>0</v>
      </c>
      <c r="J27" s="72"/>
      <c r="K27" s="49">
        <f>K19+K21+K23+K25</f>
        <v>0</v>
      </c>
      <c r="L27" s="72"/>
      <c r="M27" s="49">
        <f>M19+M21+M23+M25</f>
        <v>0</v>
      </c>
      <c r="N27" s="181"/>
      <c r="O27" s="49">
        <f t="shared" si="3"/>
        <v>0</v>
      </c>
      <c r="P27" s="72"/>
      <c r="Q27" s="49">
        <f>Q25+Q23+Q21+Q19</f>
        <v>0</v>
      </c>
      <c r="R27" s="72"/>
      <c r="S27" s="49">
        <f>S25+S23+S21+S19</f>
        <v>0</v>
      </c>
      <c r="T27" s="73"/>
    </row>
    <row r="28" spans="1:19" s="25" customFormat="1" ht="18" customHeight="1">
      <c r="A28" s="515" t="s">
        <v>39</v>
      </c>
      <c r="B28" s="516"/>
      <c r="C28" s="516"/>
      <c r="D28" s="516"/>
      <c r="E28" s="516"/>
      <c r="F28" s="516"/>
      <c r="G28" s="516"/>
      <c r="H28" s="516"/>
      <c r="I28" s="516"/>
      <c r="J28" s="516"/>
      <c r="K28" s="64"/>
      <c r="M28" s="64"/>
      <c r="O28" s="64"/>
      <c r="Q28" s="64"/>
      <c r="S28" s="64"/>
    </row>
    <row r="29" spans="1:19" s="25" customFormat="1" ht="18" customHeight="1">
      <c r="A29" s="329"/>
      <c r="B29" s="330"/>
      <c r="C29" s="330"/>
      <c r="D29" s="330"/>
      <c r="E29" s="330"/>
      <c r="F29" s="330"/>
      <c r="G29" s="330"/>
      <c r="H29" s="330"/>
      <c r="I29" s="330"/>
      <c r="J29" s="330"/>
      <c r="K29" s="64"/>
      <c r="M29" s="64"/>
      <c r="O29" s="64"/>
      <c r="Q29" s="64"/>
      <c r="S29" s="64"/>
    </row>
    <row r="30" spans="1:19" s="449" customFormat="1" ht="18" customHeight="1">
      <c r="A30" s="465" t="s">
        <v>225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66"/>
      <c r="M30" s="466"/>
      <c r="O30" s="466"/>
      <c r="Q30" s="466"/>
      <c r="S30" s="466"/>
    </row>
    <row r="31" spans="1:19" s="449" customFormat="1" ht="35.25" customHeight="1">
      <c r="A31" s="565" t="s">
        <v>54</v>
      </c>
      <c r="B31" s="567" t="s">
        <v>224</v>
      </c>
      <c r="C31" s="569" t="s">
        <v>66</v>
      </c>
      <c r="D31" s="570"/>
      <c r="E31" s="571"/>
      <c r="F31" s="572" t="s">
        <v>67</v>
      </c>
      <c r="G31" s="573"/>
      <c r="H31" s="574"/>
      <c r="I31" s="575" t="s">
        <v>68</v>
      </c>
      <c r="J31" s="573"/>
      <c r="K31" s="573"/>
      <c r="M31" s="466"/>
      <c r="O31" s="466"/>
      <c r="Q31" s="466"/>
      <c r="S31" s="466"/>
    </row>
    <row r="32" spans="1:19" s="449" customFormat="1" ht="45.75" customHeight="1" thickBot="1">
      <c r="A32" s="566"/>
      <c r="B32" s="568"/>
      <c r="C32" s="467" t="s">
        <v>53</v>
      </c>
      <c r="D32" s="468" t="s">
        <v>70</v>
      </c>
      <c r="E32" s="469" t="s">
        <v>71</v>
      </c>
      <c r="F32" s="470" t="s">
        <v>72</v>
      </c>
      <c r="G32" s="468" t="s">
        <v>70</v>
      </c>
      <c r="H32" s="471" t="s">
        <v>71</v>
      </c>
      <c r="I32" s="472" t="s">
        <v>72</v>
      </c>
      <c r="J32" s="468" t="s">
        <v>70</v>
      </c>
      <c r="K32" s="468" t="s">
        <v>71</v>
      </c>
      <c r="M32" s="466"/>
      <c r="O32" s="466"/>
      <c r="Q32" s="466"/>
      <c r="S32" s="466"/>
    </row>
    <row r="33" spans="1:19" s="449" customFormat="1" ht="33.75" customHeight="1" thickTop="1">
      <c r="A33" s="473" t="s">
        <v>76</v>
      </c>
      <c r="B33" s="474"/>
      <c r="C33" s="475">
        <f>D33+E33</f>
        <v>33670</v>
      </c>
      <c r="D33" s="476">
        <f aca="true" t="shared" si="7" ref="D33:E37">G33+J33</f>
        <v>51</v>
      </c>
      <c r="E33" s="477">
        <f t="shared" si="7"/>
        <v>33619</v>
      </c>
      <c r="F33" s="478">
        <f aca="true" t="shared" si="8" ref="F33:K33">SUM(F34:F37)</f>
        <v>7546</v>
      </c>
      <c r="G33" s="476">
        <f t="shared" si="8"/>
        <v>21</v>
      </c>
      <c r="H33" s="479">
        <f t="shared" si="8"/>
        <v>7525</v>
      </c>
      <c r="I33" s="475">
        <f t="shared" si="8"/>
        <v>26124</v>
      </c>
      <c r="J33" s="476">
        <f t="shared" si="8"/>
        <v>30</v>
      </c>
      <c r="K33" s="476">
        <f t="shared" si="8"/>
        <v>26094</v>
      </c>
      <c r="M33" s="466"/>
      <c r="O33" s="466"/>
      <c r="Q33" s="466"/>
      <c r="S33" s="466"/>
    </row>
    <row r="34" spans="1:19" s="449" customFormat="1" ht="30" customHeight="1">
      <c r="A34" s="480" t="s">
        <v>57</v>
      </c>
      <c r="B34" s="481">
        <f>C34/C33</f>
        <v>0.17217107217107216</v>
      </c>
      <c r="C34" s="482">
        <f>D34+E34</f>
        <v>5797</v>
      </c>
      <c r="D34" s="483"/>
      <c r="E34" s="484">
        <f t="shared" si="7"/>
        <v>5797</v>
      </c>
      <c r="F34" s="485">
        <f>G34+H34</f>
        <v>116</v>
      </c>
      <c r="G34" s="483"/>
      <c r="H34" s="486">
        <v>116</v>
      </c>
      <c r="I34" s="482">
        <f>J34+K34</f>
        <v>5681</v>
      </c>
      <c r="J34" s="483"/>
      <c r="K34" s="487">
        <v>5681</v>
      </c>
      <c r="M34" s="466"/>
      <c r="O34" s="466"/>
      <c r="Q34" s="466"/>
      <c r="S34" s="466"/>
    </row>
    <row r="35" spans="1:19" s="449" customFormat="1" ht="30" customHeight="1">
      <c r="A35" s="488" t="s">
        <v>60</v>
      </c>
      <c r="B35" s="489">
        <f>C35/C33</f>
        <v>0.20285120285120284</v>
      </c>
      <c r="C35" s="490">
        <f>D35+E35</f>
        <v>6830</v>
      </c>
      <c r="D35" s="483"/>
      <c r="E35" s="491">
        <f t="shared" si="7"/>
        <v>6830</v>
      </c>
      <c r="F35" s="492">
        <f>G35+H35</f>
        <v>3092</v>
      </c>
      <c r="G35" s="483"/>
      <c r="H35" s="493">
        <v>3092</v>
      </c>
      <c r="I35" s="490">
        <f>J35+K35</f>
        <v>3738</v>
      </c>
      <c r="J35" s="483"/>
      <c r="K35" s="494">
        <v>3738</v>
      </c>
      <c r="M35" s="466"/>
      <c r="O35" s="466"/>
      <c r="Q35" s="466"/>
      <c r="S35" s="466"/>
    </row>
    <row r="36" spans="1:19" s="449" customFormat="1" ht="30" customHeight="1">
      <c r="A36" s="480" t="s">
        <v>61</v>
      </c>
      <c r="B36" s="481">
        <f>C36/C33</f>
        <v>0.24348084348084348</v>
      </c>
      <c r="C36" s="482">
        <f>D36+E36</f>
        <v>8198</v>
      </c>
      <c r="D36" s="483"/>
      <c r="E36" s="484">
        <f t="shared" si="7"/>
        <v>8198</v>
      </c>
      <c r="F36" s="485">
        <f>G36+H36</f>
        <v>1646</v>
      </c>
      <c r="G36" s="483"/>
      <c r="H36" s="486">
        <v>1646</v>
      </c>
      <c r="I36" s="482">
        <f>J36+K36</f>
        <v>6552</v>
      </c>
      <c r="J36" s="483"/>
      <c r="K36" s="487">
        <v>6552</v>
      </c>
      <c r="M36" s="466"/>
      <c r="O36" s="466"/>
      <c r="Q36" s="466"/>
      <c r="S36" s="466"/>
    </row>
    <row r="37" spans="1:19" s="449" customFormat="1" ht="30" customHeight="1">
      <c r="A37" s="495" t="s">
        <v>62</v>
      </c>
      <c r="B37" s="489">
        <f>C37/C33</f>
        <v>0.3814968814968815</v>
      </c>
      <c r="C37" s="490">
        <f>D37+E37</f>
        <v>12845</v>
      </c>
      <c r="D37" s="494">
        <f t="shared" si="7"/>
        <v>51</v>
      </c>
      <c r="E37" s="491">
        <f t="shared" si="7"/>
        <v>12794</v>
      </c>
      <c r="F37" s="492">
        <f>G37+H37</f>
        <v>2692</v>
      </c>
      <c r="G37" s="494">
        <v>21</v>
      </c>
      <c r="H37" s="493">
        <v>2671</v>
      </c>
      <c r="I37" s="490">
        <f>J37+K37</f>
        <v>10153</v>
      </c>
      <c r="J37" s="494">
        <v>30</v>
      </c>
      <c r="K37" s="494">
        <v>10123</v>
      </c>
      <c r="M37" s="466"/>
      <c r="O37" s="466"/>
      <c r="Q37" s="466"/>
      <c r="S37" s="466"/>
    </row>
    <row r="38" spans="1:19" s="449" customFormat="1" ht="9.75" customHeight="1">
      <c r="A38" s="447"/>
      <c r="B38" s="448"/>
      <c r="C38" s="448"/>
      <c r="D38" s="448"/>
      <c r="E38" s="448"/>
      <c r="F38" s="448"/>
      <c r="G38" s="448"/>
      <c r="H38" s="448"/>
      <c r="I38" s="448"/>
      <c r="J38" s="448"/>
      <c r="K38" s="466"/>
      <c r="M38" s="466"/>
      <c r="O38" s="466"/>
      <c r="Q38" s="466"/>
      <c r="S38" s="466"/>
    </row>
    <row r="39" spans="1:19" s="449" customFormat="1" ht="39" customHeight="1">
      <c r="A39" s="576" t="s">
        <v>226</v>
      </c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466"/>
      <c r="S39" s="466"/>
    </row>
    <row r="40" spans="1:19" s="25" customFormat="1" ht="18" customHeight="1">
      <c r="A40" s="515" t="s">
        <v>39</v>
      </c>
      <c r="B40" s="516"/>
      <c r="C40" s="516"/>
      <c r="D40" s="516"/>
      <c r="E40" s="516"/>
      <c r="F40" s="516"/>
      <c r="G40" s="516"/>
      <c r="H40" s="516"/>
      <c r="I40" s="516"/>
      <c r="J40" s="516"/>
      <c r="K40" s="64"/>
      <c r="M40" s="64"/>
      <c r="O40" s="64"/>
      <c r="Q40" s="64"/>
      <c r="S40" s="64"/>
    </row>
    <row r="41" spans="1:19" s="25" customFormat="1" ht="24.75" customHeight="1">
      <c r="A41" s="329"/>
      <c r="B41" s="330"/>
      <c r="C41" s="330"/>
      <c r="D41" s="330"/>
      <c r="E41" s="330"/>
      <c r="F41" s="330"/>
      <c r="G41" s="330"/>
      <c r="H41" s="330"/>
      <c r="I41" s="330"/>
      <c r="J41" s="330"/>
      <c r="K41" s="64"/>
      <c r="M41" s="64"/>
      <c r="O41" s="64"/>
      <c r="Q41" s="64"/>
      <c r="S41" s="64"/>
    </row>
    <row r="42" spans="1:15" ht="16.5" customHeight="1">
      <c r="A42" s="138" t="s">
        <v>204</v>
      </c>
      <c r="B42" s="65"/>
      <c r="O42" s="64"/>
    </row>
    <row r="43" spans="1:15" ht="12.75" customHeight="1">
      <c r="A43" s="138"/>
      <c r="B43" s="65"/>
      <c r="O43" s="64"/>
    </row>
    <row r="44" spans="1:18" ht="19.5" customHeight="1">
      <c r="A44" s="551" t="s">
        <v>53</v>
      </c>
      <c r="B44" s="537"/>
      <c r="C44" s="558" t="s">
        <v>66</v>
      </c>
      <c r="D44" s="559"/>
      <c r="E44" s="559"/>
      <c r="F44" s="560"/>
      <c r="G44" s="538" t="s">
        <v>67</v>
      </c>
      <c r="H44" s="550"/>
      <c r="I44" s="550"/>
      <c r="J44" s="550"/>
      <c r="K44" s="550"/>
      <c r="L44" s="551"/>
      <c r="M44" s="537" t="s">
        <v>68</v>
      </c>
      <c r="N44" s="537"/>
      <c r="O44" s="537"/>
      <c r="P44" s="537"/>
      <c r="Q44" s="537"/>
      <c r="R44" s="538"/>
    </row>
    <row r="45" spans="1:18" ht="12.75" customHeight="1">
      <c r="A45" s="561"/>
      <c r="B45" s="562"/>
      <c r="C45" s="538"/>
      <c r="D45" s="550"/>
      <c r="E45" s="550"/>
      <c r="F45" s="551"/>
      <c r="G45" s="539" t="s">
        <v>53</v>
      </c>
      <c r="H45" s="540"/>
      <c r="I45" s="540" t="s">
        <v>66</v>
      </c>
      <c r="J45" s="541"/>
      <c r="K45" s="541"/>
      <c r="L45" s="542"/>
      <c r="M45" s="539" t="s">
        <v>53</v>
      </c>
      <c r="N45" s="539"/>
      <c r="O45" s="539" t="s">
        <v>66</v>
      </c>
      <c r="P45" s="539"/>
      <c r="Q45" s="539"/>
      <c r="R45" s="540"/>
    </row>
    <row r="46" spans="1:18" ht="12.75" customHeight="1">
      <c r="A46" s="561"/>
      <c r="B46" s="562"/>
      <c r="C46" s="533" t="s">
        <v>70</v>
      </c>
      <c r="D46" s="533"/>
      <c r="E46" s="534" t="s">
        <v>71</v>
      </c>
      <c r="F46" s="536"/>
      <c r="G46" s="539"/>
      <c r="H46" s="540"/>
      <c r="I46" s="535" t="s">
        <v>70</v>
      </c>
      <c r="J46" s="533"/>
      <c r="K46" s="534" t="s">
        <v>71</v>
      </c>
      <c r="L46" s="536"/>
      <c r="M46" s="539"/>
      <c r="N46" s="539"/>
      <c r="O46" s="533" t="s">
        <v>70</v>
      </c>
      <c r="P46" s="533"/>
      <c r="Q46" s="533" t="s">
        <v>71</v>
      </c>
      <c r="R46" s="534"/>
    </row>
    <row r="47" spans="1:18" ht="12.75" customHeight="1">
      <c r="A47" s="319" t="s">
        <v>202</v>
      </c>
      <c r="B47" s="521" t="s">
        <v>55</v>
      </c>
      <c r="C47" s="139" t="s">
        <v>202</v>
      </c>
      <c r="D47" s="521" t="s">
        <v>55</v>
      </c>
      <c r="E47" s="140" t="s">
        <v>202</v>
      </c>
      <c r="F47" s="521" t="s">
        <v>55</v>
      </c>
      <c r="G47" s="319" t="s">
        <v>202</v>
      </c>
      <c r="H47" s="526" t="s">
        <v>55</v>
      </c>
      <c r="I47" s="140" t="s">
        <v>202</v>
      </c>
      <c r="J47" s="528" t="s">
        <v>55</v>
      </c>
      <c r="K47" s="140" t="s">
        <v>202</v>
      </c>
      <c r="L47" s="521" t="s">
        <v>55</v>
      </c>
      <c r="M47" s="140" t="s">
        <v>202</v>
      </c>
      <c r="N47" s="521" t="s">
        <v>55</v>
      </c>
      <c r="O47" s="140" t="s">
        <v>202</v>
      </c>
      <c r="P47" s="521" t="s">
        <v>55</v>
      </c>
      <c r="Q47" s="140" t="s">
        <v>202</v>
      </c>
      <c r="R47" s="526" t="s">
        <v>55</v>
      </c>
    </row>
    <row r="48" spans="1:19" s="24" customFormat="1" ht="12.75" customHeight="1" thickBot="1">
      <c r="A48" s="142" t="s">
        <v>203</v>
      </c>
      <c r="B48" s="522"/>
      <c r="C48" s="141" t="s">
        <v>203</v>
      </c>
      <c r="D48" s="522"/>
      <c r="E48" s="141" t="s">
        <v>203</v>
      </c>
      <c r="F48" s="522"/>
      <c r="G48" s="142" t="s">
        <v>203</v>
      </c>
      <c r="H48" s="527"/>
      <c r="I48" s="141" t="s">
        <v>203</v>
      </c>
      <c r="J48" s="522"/>
      <c r="K48" s="141" t="s">
        <v>203</v>
      </c>
      <c r="L48" s="522"/>
      <c r="M48" s="141" t="s">
        <v>203</v>
      </c>
      <c r="N48" s="522"/>
      <c r="O48" s="141" t="s">
        <v>203</v>
      </c>
      <c r="P48" s="522"/>
      <c r="Q48" s="141" t="s">
        <v>203</v>
      </c>
      <c r="R48" s="527"/>
      <c r="S48" s="288"/>
    </row>
    <row r="49" spans="1:18" ht="19.5" customHeight="1" thickTop="1">
      <c r="A49" s="383">
        <f>C49+E49</f>
        <v>7462763</v>
      </c>
      <c r="B49" s="563">
        <f>A49/A50-1</f>
        <v>0.2501569237155583</v>
      </c>
      <c r="C49" s="384">
        <f>I49+O49</f>
        <v>3731325</v>
      </c>
      <c r="D49" s="543">
        <f>C49/C50-1</f>
        <v>0.2501528631903762</v>
      </c>
      <c r="E49" s="384">
        <f>K49+Q49</f>
        <v>3731438</v>
      </c>
      <c r="F49" s="543">
        <f>E49/E50-1</f>
        <v>0.25016098414415056</v>
      </c>
      <c r="G49" s="385">
        <f>I49+K49</f>
        <v>0</v>
      </c>
      <c r="H49" s="531"/>
      <c r="I49" s="384">
        <v>0</v>
      </c>
      <c r="J49" s="523"/>
      <c r="K49" s="384">
        <v>0</v>
      </c>
      <c r="L49" s="523"/>
      <c r="M49" s="385">
        <f>O49+Q49</f>
        <v>7462763</v>
      </c>
      <c r="N49" s="563">
        <f>M49/M50-1</f>
        <v>0.2501569237155583</v>
      </c>
      <c r="O49" s="384">
        <v>3731325</v>
      </c>
      <c r="P49" s="543">
        <f>O49/O50-1</f>
        <v>0.2501528631903762</v>
      </c>
      <c r="Q49" s="384">
        <v>3731438</v>
      </c>
      <c r="R49" s="545">
        <f>Q49/Q50-1</f>
        <v>0.25016098414415056</v>
      </c>
    </row>
    <row r="50" spans="1:18" ht="19.5" customHeight="1">
      <c r="A50" s="383">
        <f>C50+E50</f>
        <v>5969461</v>
      </c>
      <c r="B50" s="564" t="e">
        <f>A50/A51-1</f>
        <v>#VALUE!</v>
      </c>
      <c r="C50" s="384">
        <f>I50+O50</f>
        <v>2984695</v>
      </c>
      <c r="D50" s="544" t="e">
        <f>C50/C51-1</f>
        <v>#DIV/0!</v>
      </c>
      <c r="E50" s="384">
        <f>K50+Q50</f>
        <v>2984766</v>
      </c>
      <c r="F50" s="544" t="e">
        <f>E50/E51-1</f>
        <v>#DIV/0!</v>
      </c>
      <c r="G50" s="385">
        <f>I50+K50</f>
        <v>0</v>
      </c>
      <c r="H50" s="532"/>
      <c r="I50" s="384">
        <v>0</v>
      </c>
      <c r="J50" s="524"/>
      <c r="K50" s="384">
        <v>0</v>
      </c>
      <c r="L50" s="524"/>
      <c r="M50" s="385">
        <f>O50+Q50</f>
        <v>5969461</v>
      </c>
      <c r="N50" s="564" t="e">
        <f>M50/M51-1</f>
        <v>#DIV/0!</v>
      </c>
      <c r="O50" s="384">
        <v>2984695</v>
      </c>
      <c r="P50" s="544" t="e">
        <f>O50/O51-1</f>
        <v>#DIV/0!</v>
      </c>
      <c r="Q50" s="384">
        <v>2984766</v>
      </c>
      <c r="R50" s="546" t="e">
        <f>Q50/Q51-1</f>
        <v>#DIV/0!</v>
      </c>
    </row>
    <row r="51" spans="1:14" ht="12.75">
      <c r="A51" s="525" t="s">
        <v>117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</row>
    <row r="52" spans="1:14" ht="13.5" customHeight="1">
      <c r="A52" s="515" t="s">
        <v>39</v>
      </c>
      <c r="B52" s="516"/>
      <c r="C52" s="516"/>
      <c r="D52" s="516"/>
      <c r="E52" s="516"/>
      <c r="F52" s="516"/>
      <c r="G52" s="516"/>
      <c r="H52" s="516"/>
      <c r="I52" s="516"/>
      <c r="J52" s="516"/>
      <c r="K52" s="342"/>
      <c r="L52" s="342"/>
      <c r="M52" s="342"/>
      <c r="N52" s="342"/>
    </row>
    <row r="53" spans="1:15" ht="33.75" customHeight="1">
      <c r="A53" s="138" t="s">
        <v>205</v>
      </c>
      <c r="B53" s="65"/>
      <c r="O53" s="64"/>
    </row>
    <row r="54" spans="1:15" ht="6" customHeight="1">
      <c r="A54" s="138"/>
      <c r="B54" s="65"/>
      <c r="O54" s="64"/>
    </row>
    <row r="55" spans="1:18" ht="19.5" customHeight="1">
      <c r="A55" s="551" t="s">
        <v>53</v>
      </c>
      <c r="B55" s="537"/>
      <c r="C55" s="558" t="s">
        <v>66</v>
      </c>
      <c r="D55" s="559"/>
      <c r="E55" s="559"/>
      <c r="F55" s="560"/>
      <c r="G55" s="538" t="s">
        <v>67</v>
      </c>
      <c r="H55" s="550"/>
      <c r="I55" s="550"/>
      <c r="J55" s="550"/>
      <c r="K55" s="550"/>
      <c r="L55" s="551"/>
      <c r="M55" s="537" t="s">
        <v>68</v>
      </c>
      <c r="N55" s="537"/>
      <c r="O55" s="537"/>
      <c r="P55" s="537"/>
      <c r="Q55" s="537"/>
      <c r="R55" s="538"/>
    </row>
    <row r="56" spans="1:18" ht="12.75" customHeight="1">
      <c r="A56" s="561"/>
      <c r="B56" s="562"/>
      <c r="C56" s="538"/>
      <c r="D56" s="550"/>
      <c r="E56" s="550"/>
      <c r="F56" s="551"/>
      <c r="G56" s="539" t="s">
        <v>53</v>
      </c>
      <c r="H56" s="540"/>
      <c r="I56" s="540" t="s">
        <v>66</v>
      </c>
      <c r="J56" s="541"/>
      <c r="K56" s="541"/>
      <c r="L56" s="542"/>
      <c r="M56" s="539" t="s">
        <v>53</v>
      </c>
      <c r="N56" s="539"/>
      <c r="O56" s="539" t="s">
        <v>66</v>
      </c>
      <c r="P56" s="539"/>
      <c r="Q56" s="539"/>
      <c r="R56" s="540"/>
    </row>
    <row r="57" spans="1:18" ht="12.75" customHeight="1">
      <c r="A57" s="561"/>
      <c r="B57" s="562"/>
      <c r="C57" s="533" t="s">
        <v>70</v>
      </c>
      <c r="D57" s="533"/>
      <c r="E57" s="534" t="s">
        <v>71</v>
      </c>
      <c r="F57" s="536"/>
      <c r="G57" s="539"/>
      <c r="H57" s="540"/>
      <c r="I57" s="535" t="s">
        <v>70</v>
      </c>
      <c r="J57" s="533"/>
      <c r="K57" s="534" t="s">
        <v>71</v>
      </c>
      <c r="L57" s="536"/>
      <c r="M57" s="539"/>
      <c r="N57" s="539"/>
      <c r="O57" s="533" t="s">
        <v>70</v>
      </c>
      <c r="P57" s="533"/>
      <c r="Q57" s="533" t="s">
        <v>71</v>
      </c>
      <c r="R57" s="534"/>
    </row>
    <row r="58" spans="1:18" ht="12.75" customHeight="1">
      <c r="A58" s="319" t="s">
        <v>202</v>
      </c>
      <c r="B58" s="521" t="s">
        <v>55</v>
      </c>
      <c r="C58" s="139" t="s">
        <v>202</v>
      </c>
      <c r="D58" s="521" t="s">
        <v>55</v>
      </c>
      <c r="E58" s="140" t="s">
        <v>202</v>
      </c>
      <c r="F58" s="521" t="s">
        <v>55</v>
      </c>
      <c r="G58" s="319" t="s">
        <v>202</v>
      </c>
      <c r="H58" s="526" t="s">
        <v>55</v>
      </c>
      <c r="I58" s="140" t="s">
        <v>202</v>
      </c>
      <c r="J58" s="528" t="s">
        <v>55</v>
      </c>
      <c r="K58" s="140" t="s">
        <v>202</v>
      </c>
      <c r="L58" s="521" t="s">
        <v>55</v>
      </c>
      <c r="M58" s="140" t="s">
        <v>202</v>
      </c>
      <c r="N58" s="521" t="s">
        <v>55</v>
      </c>
      <c r="O58" s="140" t="s">
        <v>202</v>
      </c>
      <c r="P58" s="521" t="s">
        <v>55</v>
      </c>
      <c r="Q58" s="140" t="s">
        <v>202</v>
      </c>
      <c r="R58" s="526" t="s">
        <v>55</v>
      </c>
    </row>
    <row r="59" spans="1:19" s="24" customFormat="1" ht="12.75" customHeight="1" thickBot="1">
      <c r="A59" s="142" t="s">
        <v>203</v>
      </c>
      <c r="B59" s="522"/>
      <c r="C59" s="141" t="s">
        <v>203</v>
      </c>
      <c r="D59" s="522"/>
      <c r="E59" s="141" t="s">
        <v>203</v>
      </c>
      <c r="F59" s="522"/>
      <c r="G59" s="142" t="s">
        <v>203</v>
      </c>
      <c r="H59" s="527"/>
      <c r="I59" s="141" t="s">
        <v>203</v>
      </c>
      <c r="J59" s="522"/>
      <c r="K59" s="141" t="s">
        <v>203</v>
      </c>
      <c r="L59" s="522"/>
      <c r="M59" s="141" t="s">
        <v>203</v>
      </c>
      <c r="N59" s="522"/>
      <c r="O59" s="141" t="s">
        <v>203</v>
      </c>
      <c r="P59" s="522"/>
      <c r="Q59" s="141" t="s">
        <v>203</v>
      </c>
      <c r="R59" s="527"/>
      <c r="S59" s="288"/>
    </row>
    <row r="60" spans="1:18" ht="19.5" customHeight="1" thickTop="1">
      <c r="A60" s="383">
        <f>C60+E60</f>
        <v>1158766</v>
      </c>
      <c r="B60" s="529">
        <f>A60/A61-1</f>
        <v>41.4829887080217</v>
      </c>
      <c r="C60" s="384">
        <f>I60+O60</f>
        <v>578590</v>
      </c>
      <c r="D60" s="517">
        <f>C60/C61-1</f>
        <v>41.72559444690592</v>
      </c>
      <c r="E60" s="384">
        <f>K60+Q60</f>
        <v>580176</v>
      </c>
      <c r="F60" s="517">
        <f>E60/E61-1</f>
        <v>41.2437745740498</v>
      </c>
      <c r="G60" s="385">
        <f>I60+K60</f>
        <v>0</v>
      </c>
      <c r="H60" s="531"/>
      <c r="I60" s="384">
        <v>0</v>
      </c>
      <c r="J60" s="523"/>
      <c r="K60" s="384">
        <v>0</v>
      </c>
      <c r="L60" s="523"/>
      <c r="M60" s="385">
        <f>O60+Q60</f>
        <v>1158766</v>
      </c>
      <c r="N60" s="529">
        <f>M60/M61-1</f>
        <v>41.4829887080217</v>
      </c>
      <c r="O60" s="384">
        <v>578590</v>
      </c>
      <c r="P60" s="517">
        <f>O60/O61-1</f>
        <v>41.72559444690592</v>
      </c>
      <c r="Q60" s="384">
        <v>580176</v>
      </c>
      <c r="R60" s="519">
        <f>Q60/Q61-1</f>
        <v>41.2437745740498</v>
      </c>
    </row>
    <row r="61" spans="1:18" ht="19.5" customHeight="1">
      <c r="A61" s="383">
        <f>C61+E61</f>
        <v>27276</v>
      </c>
      <c r="B61" s="530" t="e">
        <f>A61/A62-1</f>
        <v>#VALUE!</v>
      </c>
      <c r="C61" s="384">
        <f>I61+O61</f>
        <v>13542</v>
      </c>
      <c r="D61" s="518" t="e">
        <f>C61/C62-1</f>
        <v>#DIV/0!</v>
      </c>
      <c r="E61" s="384">
        <f>K61+Q61</f>
        <v>13734</v>
      </c>
      <c r="F61" s="518" t="e">
        <f>E61/E62-1</f>
        <v>#DIV/0!</v>
      </c>
      <c r="G61" s="385">
        <f>I61+K61</f>
        <v>0</v>
      </c>
      <c r="H61" s="532"/>
      <c r="I61" s="384">
        <v>0</v>
      </c>
      <c r="J61" s="524"/>
      <c r="K61" s="384">
        <v>0</v>
      </c>
      <c r="L61" s="524"/>
      <c r="M61" s="385">
        <f>O61+Q61</f>
        <v>27276</v>
      </c>
      <c r="N61" s="530" t="e">
        <f>M61/M62-1</f>
        <v>#DIV/0!</v>
      </c>
      <c r="O61" s="384">
        <v>13542</v>
      </c>
      <c r="P61" s="518" t="e">
        <f>O61/O62-1</f>
        <v>#DIV/0!</v>
      </c>
      <c r="Q61" s="384">
        <v>13734</v>
      </c>
      <c r="R61" s="520" t="e">
        <f>Q61/Q62-1</f>
        <v>#DIV/0!</v>
      </c>
    </row>
    <row r="62" spans="1:14" ht="12.75">
      <c r="A62" s="525" t="s">
        <v>148</v>
      </c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</row>
    <row r="63" spans="1:10" ht="12.75">
      <c r="A63" s="515" t="s">
        <v>39</v>
      </c>
      <c r="B63" s="516"/>
      <c r="C63" s="516"/>
      <c r="D63" s="516"/>
      <c r="E63" s="516"/>
      <c r="F63" s="516"/>
      <c r="G63" s="516"/>
      <c r="H63" s="516"/>
      <c r="I63" s="516"/>
      <c r="J63" s="516"/>
    </row>
  </sheetData>
  <sheetProtection selectLockedCells="1"/>
  <mergeCells count="87">
    <mergeCell ref="A40:J40"/>
    <mergeCell ref="A31:A32"/>
    <mergeCell ref="B31:B32"/>
    <mergeCell ref="C31:E31"/>
    <mergeCell ref="F31:H31"/>
    <mergeCell ref="I31:K31"/>
    <mergeCell ref="A39:P39"/>
    <mergeCell ref="M45:N46"/>
    <mergeCell ref="B49:B50"/>
    <mergeCell ref="D49:D50"/>
    <mergeCell ref="F49:F50"/>
    <mergeCell ref="H49:H50"/>
    <mergeCell ref="F47:F48"/>
    <mergeCell ref="H47:H48"/>
    <mergeCell ref="E46:F46"/>
    <mergeCell ref="P47:P48"/>
    <mergeCell ref="R47:R48"/>
    <mergeCell ref="J49:J50"/>
    <mergeCell ref="L49:L50"/>
    <mergeCell ref="N49:N50"/>
    <mergeCell ref="N47:N48"/>
    <mergeCell ref="A55:B57"/>
    <mergeCell ref="C55:F56"/>
    <mergeCell ref="G55:L55"/>
    <mergeCell ref="I45:L45"/>
    <mergeCell ref="G45:H46"/>
    <mergeCell ref="A51:N51"/>
    <mergeCell ref="A44:B46"/>
    <mergeCell ref="K46:L46"/>
    <mergeCell ref="B47:B48"/>
    <mergeCell ref="D47:D48"/>
    <mergeCell ref="A16:A17"/>
    <mergeCell ref="N4:N5"/>
    <mergeCell ref="A26:A27"/>
    <mergeCell ref="I46:J46"/>
    <mergeCell ref="M44:R44"/>
    <mergeCell ref="O45:R45"/>
    <mergeCell ref="D4:D5"/>
    <mergeCell ref="F4:F5"/>
    <mergeCell ref="C44:F45"/>
    <mergeCell ref="O46:P46"/>
    <mergeCell ref="T4:T5"/>
    <mergeCell ref="J4:J5"/>
    <mergeCell ref="L4:L5"/>
    <mergeCell ref="P4:P5"/>
    <mergeCell ref="J47:J48"/>
    <mergeCell ref="R4:R5"/>
    <mergeCell ref="G44:L44"/>
    <mergeCell ref="H4:H5"/>
    <mergeCell ref="L47:L48"/>
    <mergeCell ref="Q46:R46"/>
    <mergeCell ref="M55:R55"/>
    <mergeCell ref="G56:H57"/>
    <mergeCell ref="I56:L56"/>
    <mergeCell ref="M56:N57"/>
    <mergeCell ref="O56:R56"/>
    <mergeCell ref="C46:D46"/>
    <mergeCell ref="C57:D57"/>
    <mergeCell ref="E57:F57"/>
    <mergeCell ref="P49:P50"/>
    <mergeCell ref="R49:R50"/>
    <mergeCell ref="R58:R59"/>
    <mergeCell ref="B60:B61"/>
    <mergeCell ref="D60:D61"/>
    <mergeCell ref="F60:F61"/>
    <mergeCell ref="H60:H61"/>
    <mergeCell ref="Q57:R57"/>
    <mergeCell ref="O57:P57"/>
    <mergeCell ref="N60:N61"/>
    <mergeCell ref="I57:J57"/>
    <mergeCell ref="K57:L57"/>
    <mergeCell ref="L58:L59"/>
    <mergeCell ref="B58:B59"/>
    <mergeCell ref="D58:D59"/>
    <mergeCell ref="F58:F59"/>
    <mergeCell ref="H58:H59"/>
    <mergeCell ref="J58:J59"/>
    <mergeCell ref="A63:J63"/>
    <mergeCell ref="A52:J52"/>
    <mergeCell ref="A28:J28"/>
    <mergeCell ref="P60:P61"/>
    <mergeCell ref="R60:R61"/>
    <mergeCell ref="N58:N59"/>
    <mergeCell ref="P58:P59"/>
    <mergeCell ref="J60:J61"/>
    <mergeCell ref="L60:L61"/>
    <mergeCell ref="A62:N62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38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29" sqref="K29"/>
    </sheetView>
  </sheetViews>
  <sheetFormatPr defaultColWidth="9.00390625" defaultRowHeight="12.75"/>
  <cols>
    <col min="1" max="1" width="15.125" style="23" customWidth="1"/>
    <col min="2" max="2" width="11.00390625" style="83" customWidth="1"/>
    <col min="3" max="10" width="11.875" style="23" customWidth="1"/>
    <col min="11" max="12" width="9.125" style="23" customWidth="1"/>
    <col min="13" max="13" width="11.125" style="23" bestFit="1" customWidth="1"/>
    <col min="14" max="16384" width="9.125" style="23" customWidth="1"/>
  </cols>
  <sheetData>
    <row r="1" spans="1:2" s="18" customFormat="1" ht="25.5" customHeight="1">
      <c r="A1" s="138" t="s">
        <v>243</v>
      </c>
      <c r="B1" s="67"/>
    </row>
    <row r="2" spans="1:10" s="70" customFormat="1" ht="25.5" customHeight="1">
      <c r="A2" s="29"/>
      <c r="B2" s="124" t="s">
        <v>78</v>
      </c>
      <c r="C2" s="68" t="s">
        <v>79</v>
      </c>
      <c r="D2" s="37"/>
      <c r="E2" s="69" t="s">
        <v>80</v>
      </c>
      <c r="F2" s="20"/>
      <c r="G2" s="69" t="s">
        <v>81</v>
      </c>
      <c r="H2" s="19"/>
      <c r="I2" s="69" t="s">
        <v>82</v>
      </c>
      <c r="J2" s="19"/>
    </row>
    <row r="3" spans="1:14" s="21" customFormat="1" ht="12.75">
      <c r="A3" s="71" t="s">
        <v>73</v>
      </c>
      <c r="B3" s="125" t="s">
        <v>69</v>
      </c>
      <c r="C3" s="140" t="s">
        <v>202</v>
      </c>
      <c r="D3" s="146" t="s">
        <v>55</v>
      </c>
      <c r="E3" s="140" t="s">
        <v>202</v>
      </c>
      <c r="F3" s="147" t="s">
        <v>55</v>
      </c>
      <c r="G3" s="140" t="s">
        <v>202</v>
      </c>
      <c r="H3" s="148" t="s">
        <v>55</v>
      </c>
      <c r="I3" s="140" t="s">
        <v>202</v>
      </c>
      <c r="J3" s="115" t="s">
        <v>55</v>
      </c>
      <c r="K3" s="113"/>
      <c r="L3" s="113"/>
      <c r="M3" s="113"/>
      <c r="N3" s="113"/>
    </row>
    <row r="4" spans="1:19" s="21" customFormat="1" ht="13.5" thickBot="1">
      <c r="A4" s="46" t="s">
        <v>75</v>
      </c>
      <c r="B4" s="126" t="s">
        <v>74</v>
      </c>
      <c r="C4" s="141" t="s">
        <v>203</v>
      </c>
      <c r="D4" s="149"/>
      <c r="E4" s="141" t="s">
        <v>203</v>
      </c>
      <c r="F4" s="142"/>
      <c r="G4" s="141" t="s">
        <v>203</v>
      </c>
      <c r="H4" s="149"/>
      <c r="I4" s="141" t="s">
        <v>203</v>
      </c>
      <c r="J4" s="112"/>
      <c r="K4" s="113"/>
      <c r="L4" s="113"/>
      <c r="M4" s="113"/>
      <c r="N4" s="113"/>
      <c r="O4" s="113"/>
      <c r="P4" s="113"/>
      <c r="Q4" s="113"/>
      <c r="R4" s="113"/>
      <c r="S4" s="113"/>
    </row>
    <row r="5" spans="1:10" ht="25.5" customHeight="1" thickTop="1">
      <c r="A5" s="74" t="s">
        <v>56</v>
      </c>
      <c r="B5" s="75">
        <f>C5/C13</f>
        <v>0.27443568233687854</v>
      </c>
      <c r="C5" s="76">
        <f aca="true" t="shared" si="0" ref="C5:C24">E5+G5+I5</f>
        <v>3756157</v>
      </c>
      <c r="D5" s="103">
        <f>C5/C6-1</f>
        <v>0.36393154628004676</v>
      </c>
      <c r="E5" s="145">
        <v>3541062</v>
      </c>
      <c r="F5" s="97">
        <f>E5/E6-1</f>
        <v>0.39243098621788786</v>
      </c>
      <c r="G5" s="145">
        <v>28341</v>
      </c>
      <c r="H5" s="93">
        <f>G5/G6-1</f>
        <v>-0.21822244289970205</v>
      </c>
      <c r="I5" s="145">
        <v>186754</v>
      </c>
      <c r="J5" s="93">
        <f>I5/I6-1</f>
        <v>0.06968405617797324</v>
      </c>
    </row>
    <row r="6" spans="1:10" ht="18" customHeight="1">
      <c r="A6" s="77"/>
      <c r="B6" s="78">
        <f>C6/C14</f>
        <v>0.22511541182659064</v>
      </c>
      <c r="C6" s="79">
        <f t="shared" si="0"/>
        <v>2753919</v>
      </c>
      <c r="D6" s="104"/>
      <c r="E6" s="144">
        <v>2543079</v>
      </c>
      <c r="F6" s="98"/>
      <c r="G6" s="144">
        <v>36252</v>
      </c>
      <c r="H6" s="94"/>
      <c r="I6" s="144">
        <v>174588</v>
      </c>
      <c r="J6" s="94"/>
    </row>
    <row r="7" spans="1:10" ht="25.5" customHeight="1">
      <c r="A7" s="74" t="s">
        <v>58</v>
      </c>
      <c r="B7" s="75">
        <f>C7/C13</f>
        <v>0.29012177318663573</v>
      </c>
      <c r="C7" s="76">
        <f t="shared" si="0"/>
        <v>3970850</v>
      </c>
      <c r="D7" s="103">
        <f>C7/C8-1</f>
        <v>-0.004077642240942536</v>
      </c>
      <c r="E7" s="145">
        <v>2818860</v>
      </c>
      <c r="F7" s="97">
        <f>E7/E8-1</f>
        <v>-0.04094898711153783</v>
      </c>
      <c r="G7" s="145">
        <v>63733</v>
      </c>
      <c r="H7" s="93">
        <f>G7/G8-1</f>
        <v>0.3353097697416665</v>
      </c>
      <c r="I7" s="163">
        <v>1088257</v>
      </c>
      <c r="J7" s="93">
        <f>I7/I8-1</f>
        <v>0.08808181882716881</v>
      </c>
    </row>
    <row r="8" spans="1:10" ht="18" customHeight="1">
      <c r="A8" s="77"/>
      <c r="B8" s="78">
        <f>C8/C14</f>
        <v>0.32592079121321077</v>
      </c>
      <c r="C8" s="79">
        <f t="shared" si="0"/>
        <v>3987108</v>
      </c>
      <c r="D8" s="106"/>
      <c r="E8" s="144">
        <v>2939218</v>
      </c>
      <c r="F8" s="100"/>
      <c r="G8" s="144">
        <v>47729</v>
      </c>
      <c r="H8" s="96"/>
      <c r="I8" s="144">
        <v>1000161</v>
      </c>
      <c r="J8" s="96"/>
    </row>
    <row r="9" spans="1:10" ht="25.5" customHeight="1">
      <c r="A9" s="74" t="s">
        <v>59</v>
      </c>
      <c r="B9" s="75">
        <f>C9/C13</f>
        <v>0.4354425444764858</v>
      </c>
      <c r="C9" s="76">
        <f t="shared" si="0"/>
        <v>5959832</v>
      </c>
      <c r="D9" s="103">
        <f>C9/C10-1</f>
        <v>0.0851174854861445</v>
      </c>
      <c r="E9" s="145">
        <v>5131092</v>
      </c>
      <c r="F9" s="97">
        <f>E9/E10-1</f>
        <v>0.09873490364025694</v>
      </c>
      <c r="G9" s="145">
        <v>80249</v>
      </c>
      <c r="H9" s="93">
        <f>G9/G10-1</f>
        <v>0.07615663135309103</v>
      </c>
      <c r="I9" s="163">
        <v>748491</v>
      </c>
      <c r="J9" s="93">
        <f>I9/I10-1</f>
        <v>0.0009668774272233449</v>
      </c>
    </row>
    <row r="10" spans="1:10" ht="18" customHeight="1">
      <c r="A10" s="77"/>
      <c r="B10" s="78">
        <f>C10/C14</f>
        <v>0.4489637969601986</v>
      </c>
      <c r="C10" s="79">
        <f t="shared" si="0"/>
        <v>5492338</v>
      </c>
      <c r="D10" s="106"/>
      <c r="E10" s="144">
        <v>4670000</v>
      </c>
      <c r="F10" s="100"/>
      <c r="G10" s="144">
        <v>74570</v>
      </c>
      <c r="H10" s="96"/>
      <c r="I10" s="144">
        <v>747768</v>
      </c>
      <c r="J10" s="96"/>
    </row>
    <row r="11" spans="1:10" ht="25.5" customHeight="1">
      <c r="A11" s="74" t="s">
        <v>63</v>
      </c>
      <c r="B11" s="81">
        <f>C11/C13</f>
        <v>0</v>
      </c>
      <c r="C11" s="76">
        <f t="shared" si="0"/>
        <v>0</v>
      </c>
      <c r="D11" s="285" t="e">
        <f>C11/C12-1</f>
        <v>#DIV/0!</v>
      </c>
      <c r="E11" s="145">
        <v>0</v>
      </c>
      <c r="F11" s="260" t="e">
        <f>E11/E12-1</f>
        <v>#DIV/0!</v>
      </c>
      <c r="G11" s="145">
        <v>0</v>
      </c>
      <c r="H11" s="261" t="e">
        <f>G11/G12-1</f>
        <v>#DIV/0!</v>
      </c>
      <c r="I11" s="145">
        <v>0</v>
      </c>
      <c r="J11" s="261" t="e">
        <f>I11/I12-1</f>
        <v>#DIV/0!</v>
      </c>
    </row>
    <row r="12" spans="1:10" ht="18" customHeight="1">
      <c r="A12" s="80"/>
      <c r="B12" s="81">
        <f>C12/C14</f>
        <v>0</v>
      </c>
      <c r="C12" s="79">
        <f t="shared" si="0"/>
        <v>0</v>
      </c>
      <c r="D12" s="107"/>
      <c r="E12" s="144">
        <v>0</v>
      </c>
      <c r="F12" s="102"/>
      <c r="G12" s="144">
        <v>0</v>
      </c>
      <c r="H12" s="101"/>
      <c r="I12" s="144">
        <v>0</v>
      </c>
      <c r="J12" s="82"/>
    </row>
    <row r="13" spans="1:10" s="24" customFormat="1" ht="25.5" customHeight="1">
      <c r="A13" s="554" t="s">
        <v>84</v>
      </c>
      <c r="B13" s="386"/>
      <c r="C13" s="372">
        <f t="shared" si="0"/>
        <v>13686839</v>
      </c>
      <c r="D13" s="387">
        <f>C13/C14-1</f>
        <v>0.11881228100363228</v>
      </c>
      <c r="E13" s="372">
        <f>E5+E7+E9+E11</f>
        <v>11491014</v>
      </c>
      <c r="F13" s="388">
        <f>E13/E14-1</f>
        <v>0.1318634590772907</v>
      </c>
      <c r="G13" s="372">
        <f>G5+G7+G9+G11</f>
        <v>172323</v>
      </c>
      <c r="H13" s="387">
        <f>G13/G14-1</f>
        <v>0.08686164073389624</v>
      </c>
      <c r="I13" s="372">
        <f>I5+I7+I9+I11</f>
        <v>2023502</v>
      </c>
      <c r="J13" s="387">
        <f>I13/I14-1</f>
        <v>0.052527493905125455</v>
      </c>
    </row>
    <row r="14" spans="1:10" s="24" customFormat="1" ht="12.75">
      <c r="A14" s="555"/>
      <c r="B14" s="389"/>
      <c r="C14" s="379">
        <f t="shared" si="0"/>
        <v>12233365</v>
      </c>
      <c r="D14" s="390"/>
      <c r="E14" s="379">
        <f>E6+E8+E10+E12</f>
        <v>10152297</v>
      </c>
      <c r="F14" s="391"/>
      <c r="G14" s="379">
        <f>G6+G8+G10+G12</f>
        <v>158551</v>
      </c>
      <c r="H14" s="390"/>
      <c r="I14" s="379">
        <f>I6+I8+I10+I12</f>
        <v>1922517</v>
      </c>
      <c r="J14" s="390"/>
    </row>
    <row r="15" spans="1:10" ht="25.5" customHeight="1" hidden="1">
      <c r="A15" s="74" t="s">
        <v>57</v>
      </c>
      <c r="B15" s="75" t="e">
        <f>C15/#REF!</f>
        <v>#REF!</v>
      </c>
      <c r="C15" s="76">
        <f t="shared" si="0"/>
        <v>0</v>
      </c>
      <c r="D15" s="103" t="e">
        <f>C15/C16-1</f>
        <v>#DIV/0!</v>
      </c>
      <c r="E15" s="145"/>
      <c r="F15" s="97" t="e">
        <f>E15/E16-1</f>
        <v>#DIV/0!</v>
      </c>
      <c r="G15" s="145"/>
      <c r="H15" s="93" t="e">
        <f>G15/G16-1</f>
        <v>#DIV/0!</v>
      </c>
      <c r="I15" s="163"/>
      <c r="J15" s="93" t="e">
        <f>I15/I16-1</f>
        <v>#DIV/0!</v>
      </c>
    </row>
    <row r="16" spans="1:10" ht="18" customHeight="1" hidden="1">
      <c r="A16" s="77"/>
      <c r="B16" s="78" t="e">
        <f>C16/#REF!</f>
        <v>#REF!</v>
      </c>
      <c r="C16" s="79">
        <f t="shared" si="0"/>
        <v>0</v>
      </c>
      <c r="D16" s="105"/>
      <c r="E16" s="144"/>
      <c r="F16" s="99"/>
      <c r="G16" s="144"/>
      <c r="H16" s="95"/>
      <c r="I16" s="144"/>
      <c r="J16" s="95"/>
    </row>
    <row r="17" spans="1:10" ht="25.5" customHeight="1" hidden="1">
      <c r="A17" s="80" t="s">
        <v>60</v>
      </c>
      <c r="B17" s="75" t="e">
        <f>C17/#REF!</f>
        <v>#REF!</v>
      </c>
      <c r="C17" s="76">
        <f t="shared" si="0"/>
        <v>0</v>
      </c>
      <c r="D17" s="103" t="e">
        <f>C17/C18-1</f>
        <v>#DIV/0!</v>
      </c>
      <c r="E17" s="145"/>
      <c r="F17" s="97" t="e">
        <f>E17/E18-1</f>
        <v>#DIV/0!</v>
      </c>
      <c r="G17" s="145"/>
      <c r="H17" s="93" t="e">
        <f>G17/G18-1</f>
        <v>#DIV/0!</v>
      </c>
      <c r="I17" s="145"/>
      <c r="J17" s="93" t="e">
        <f>I17/I18-1</f>
        <v>#DIV/0!</v>
      </c>
    </row>
    <row r="18" spans="1:10" ht="18" customHeight="1" hidden="1">
      <c r="A18" s="80"/>
      <c r="B18" s="78" t="e">
        <f>C18/#REF!</f>
        <v>#REF!</v>
      </c>
      <c r="C18" s="79">
        <f t="shared" si="0"/>
        <v>0</v>
      </c>
      <c r="D18" s="106"/>
      <c r="E18" s="144"/>
      <c r="F18" s="100"/>
      <c r="G18" s="144"/>
      <c r="H18" s="96"/>
      <c r="I18" s="144"/>
      <c r="J18" s="96"/>
    </row>
    <row r="19" spans="1:10" ht="25.5" customHeight="1" hidden="1">
      <c r="A19" s="74" t="s">
        <v>61</v>
      </c>
      <c r="B19" s="75" t="e">
        <f>C19/#REF!</f>
        <v>#REF!</v>
      </c>
      <c r="C19" s="76">
        <f t="shared" si="0"/>
        <v>0</v>
      </c>
      <c r="D19" s="103" t="e">
        <f>C19/C20-1</f>
        <v>#DIV/0!</v>
      </c>
      <c r="E19" s="145"/>
      <c r="F19" s="97" t="e">
        <f>E19/E20-1</f>
        <v>#DIV/0!</v>
      </c>
      <c r="G19" s="145"/>
      <c r="H19" s="93" t="e">
        <f>G19/G20-1</f>
        <v>#DIV/0!</v>
      </c>
      <c r="I19" s="145"/>
      <c r="J19" s="93" t="e">
        <f>I19/I20-1</f>
        <v>#DIV/0!</v>
      </c>
    </row>
    <row r="20" spans="1:10" ht="18" customHeight="1" hidden="1">
      <c r="A20" s="77"/>
      <c r="B20" s="78" t="e">
        <f>C20/#REF!</f>
        <v>#REF!</v>
      </c>
      <c r="C20" s="79">
        <f t="shared" si="0"/>
        <v>0</v>
      </c>
      <c r="D20" s="106"/>
      <c r="E20" s="144"/>
      <c r="F20" s="100"/>
      <c r="G20" s="144"/>
      <c r="H20" s="96"/>
      <c r="I20" s="144"/>
      <c r="J20" s="96"/>
    </row>
    <row r="21" spans="1:10" ht="25.5" customHeight="1" hidden="1">
      <c r="A21" s="80" t="s">
        <v>62</v>
      </c>
      <c r="B21" s="75" t="e">
        <f>C21/#REF!</f>
        <v>#REF!</v>
      </c>
      <c r="C21" s="76">
        <f t="shared" si="0"/>
        <v>0</v>
      </c>
      <c r="D21" s="103" t="e">
        <f>C21/C22-1</f>
        <v>#DIV/0!</v>
      </c>
      <c r="E21" s="145"/>
      <c r="F21" s="97" t="e">
        <f>E21/E22-1</f>
        <v>#DIV/0!</v>
      </c>
      <c r="G21" s="145"/>
      <c r="H21" s="93" t="e">
        <f>G21/G22-1</f>
        <v>#DIV/0!</v>
      </c>
      <c r="I21" s="145"/>
      <c r="J21" s="93" t="e">
        <f>I21/I22-1</f>
        <v>#DIV/0!</v>
      </c>
    </row>
    <row r="22" spans="1:10" ht="18" customHeight="1" hidden="1">
      <c r="A22" s="80"/>
      <c r="B22" s="78" t="e">
        <f>C22/#REF!</f>
        <v>#REF!</v>
      </c>
      <c r="C22" s="79">
        <f t="shared" si="0"/>
        <v>0</v>
      </c>
      <c r="D22" s="106"/>
      <c r="E22" s="144"/>
      <c r="F22" s="100"/>
      <c r="G22" s="144"/>
      <c r="H22" s="96"/>
      <c r="I22" s="144"/>
      <c r="J22" s="96"/>
    </row>
    <row r="23" spans="1:10" s="24" customFormat="1" ht="25.5" customHeight="1" hidden="1">
      <c r="A23" s="556" t="s">
        <v>0</v>
      </c>
      <c r="B23" s="134" t="e">
        <f>C23/#REF!</f>
        <v>#REF!</v>
      </c>
      <c r="C23" s="132">
        <f t="shared" si="0"/>
        <v>0</v>
      </c>
      <c r="D23" s="135" t="e">
        <f>C23/C24-1</f>
        <v>#DIV/0!</v>
      </c>
      <c r="E23" s="132">
        <f>E15+E17+E19+E21</f>
        <v>0</v>
      </c>
      <c r="F23" s="136" t="e">
        <f>E23/E24-1</f>
        <v>#DIV/0!</v>
      </c>
      <c r="G23" s="132">
        <f>G15+G17+G19+G21</f>
        <v>0</v>
      </c>
      <c r="H23" s="135" t="e">
        <f>G23/G24-1</f>
        <v>#DIV/0!</v>
      </c>
      <c r="I23" s="132">
        <f>I15+I17+I19+I21</f>
        <v>0</v>
      </c>
      <c r="J23" s="135" t="e">
        <f>I23/I24-1</f>
        <v>#DIV/0!</v>
      </c>
    </row>
    <row r="24" spans="1:10" s="24" customFormat="1" ht="12.75" hidden="1">
      <c r="A24" s="557"/>
      <c r="B24" s="182" t="e">
        <f>C24/#REF!</f>
        <v>#REF!</v>
      </c>
      <c r="C24" s="49">
        <f t="shared" si="0"/>
        <v>0</v>
      </c>
      <c r="D24" s="183"/>
      <c r="E24" s="49">
        <f>E16+E18+E20+E22</f>
        <v>0</v>
      </c>
      <c r="F24" s="184"/>
      <c r="G24" s="49">
        <f>G16+G18+G20+G22</f>
        <v>0</v>
      </c>
      <c r="H24" s="183"/>
      <c r="I24" s="49">
        <f>I16+I18+I20+I22</f>
        <v>0</v>
      </c>
      <c r="J24" s="183"/>
    </row>
    <row r="25" spans="1:10" s="25" customFormat="1" ht="18.75" customHeight="1">
      <c r="A25" s="515" t="s">
        <v>39</v>
      </c>
      <c r="B25" s="516"/>
      <c r="C25" s="516"/>
      <c r="D25" s="516"/>
      <c r="E25" s="516"/>
      <c r="F25" s="516"/>
      <c r="G25" s="516"/>
      <c r="H25" s="516"/>
      <c r="I25" s="516"/>
      <c r="J25" s="516"/>
    </row>
    <row r="26" spans="1:10" s="25" customFormat="1" ht="18.75" customHeight="1">
      <c r="A26" s="329"/>
      <c r="B26" s="330"/>
      <c r="C26" s="330"/>
      <c r="D26" s="330"/>
      <c r="E26" s="330"/>
      <c r="F26" s="330"/>
      <c r="G26" s="330"/>
      <c r="H26" s="330"/>
      <c r="I26" s="330"/>
      <c r="J26" s="330"/>
    </row>
    <row r="27" spans="1:10" s="25" customFormat="1" ht="18.75" customHeight="1">
      <c r="A27" s="329"/>
      <c r="B27" s="330"/>
      <c r="C27" s="330"/>
      <c r="D27" s="330"/>
      <c r="E27" s="330"/>
      <c r="F27" s="330"/>
      <c r="G27" s="330"/>
      <c r="H27" s="330"/>
      <c r="I27" s="330"/>
      <c r="J27" s="330"/>
    </row>
    <row r="28" spans="1:10" s="25" customFormat="1" ht="40.5" customHeight="1">
      <c r="A28" s="577" t="s">
        <v>230</v>
      </c>
      <c r="B28" s="577"/>
      <c r="C28" s="577"/>
      <c r="D28" s="577"/>
      <c r="E28" s="577"/>
      <c r="F28" s="577"/>
      <c r="G28" s="577"/>
      <c r="H28" s="577"/>
      <c r="I28" s="577"/>
      <c r="J28" s="577"/>
    </row>
    <row r="29" spans="1:10" s="449" customFormat="1" ht="93" customHeight="1" thickBot="1">
      <c r="A29" s="496" t="s">
        <v>54</v>
      </c>
      <c r="B29" s="497" t="s">
        <v>227</v>
      </c>
      <c r="C29" s="498" t="s">
        <v>231</v>
      </c>
      <c r="D29" s="498" t="s">
        <v>228</v>
      </c>
      <c r="E29" s="499" t="s">
        <v>81</v>
      </c>
      <c r="F29" s="500" t="s">
        <v>229</v>
      </c>
      <c r="G29" s="448"/>
      <c r="H29" s="448"/>
      <c r="I29" s="448"/>
      <c r="J29" s="448"/>
    </row>
    <row r="30" spans="1:6" s="451" customFormat="1" ht="35.25" customHeight="1" thickTop="1">
      <c r="A30" s="462" t="s">
        <v>76</v>
      </c>
      <c r="B30" s="450" t="s">
        <v>55</v>
      </c>
      <c r="C30" s="463">
        <f>D30+E30+F30</f>
        <v>12675</v>
      </c>
      <c r="D30" s="463">
        <f>SUM(D31:D34)</f>
        <v>11413</v>
      </c>
      <c r="E30" s="463">
        <f>SUM(E31:E34)</f>
        <v>349</v>
      </c>
      <c r="F30" s="464">
        <f>SUM(F31:F34)</f>
        <v>913</v>
      </c>
    </row>
    <row r="31" spans="1:6" s="451" customFormat="1" ht="21.75" customHeight="1">
      <c r="A31" s="452" t="s">
        <v>57</v>
      </c>
      <c r="B31" s="453">
        <f>C31/C30</f>
        <v>0.1809861932938856</v>
      </c>
      <c r="C31" s="454">
        <f>D31+E31+F31</f>
        <v>2294</v>
      </c>
      <c r="D31" s="455">
        <v>2225</v>
      </c>
      <c r="E31" s="455">
        <v>56</v>
      </c>
      <c r="F31" s="456">
        <v>13</v>
      </c>
    </row>
    <row r="32" spans="1:6" s="451" customFormat="1" ht="21.75" customHeight="1">
      <c r="A32" s="457" t="s">
        <v>60</v>
      </c>
      <c r="B32" s="458">
        <f>C32/C30</f>
        <v>0.20575936883629192</v>
      </c>
      <c r="C32" s="454">
        <f>D32+E32+F32</f>
        <v>2608</v>
      </c>
      <c r="D32" s="459">
        <v>1929</v>
      </c>
      <c r="E32" s="459">
        <v>32</v>
      </c>
      <c r="F32" s="460">
        <v>647</v>
      </c>
    </row>
    <row r="33" spans="1:6" s="451" customFormat="1" ht="21.75" customHeight="1">
      <c r="A33" s="457" t="s">
        <v>61</v>
      </c>
      <c r="B33" s="458">
        <f>C33/C30</f>
        <v>0.23763313609467457</v>
      </c>
      <c r="C33" s="454">
        <f>D33+E33+F33</f>
        <v>3012</v>
      </c>
      <c r="D33" s="459">
        <v>2729</v>
      </c>
      <c r="E33" s="459">
        <v>109</v>
      </c>
      <c r="F33" s="460">
        <v>174</v>
      </c>
    </row>
    <row r="34" spans="1:6" s="451" customFormat="1" ht="21.75" customHeight="1">
      <c r="A34" s="461" t="s">
        <v>62</v>
      </c>
      <c r="B34" s="458">
        <f>C34/C30</f>
        <v>0.3756213017751479</v>
      </c>
      <c r="C34" s="454">
        <f>D34+E34+F34</f>
        <v>4761</v>
      </c>
      <c r="D34" s="459">
        <v>4530</v>
      </c>
      <c r="E34" s="459">
        <v>152</v>
      </c>
      <c r="F34" s="460">
        <v>79</v>
      </c>
    </row>
    <row r="36" spans="1:16" ht="45" customHeight="1">
      <c r="A36" s="578" t="s">
        <v>226</v>
      </c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</row>
    <row r="37" spans="1:16" ht="21.75" customHeight="1">
      <c r="A37" s="501" t="s">
        <v>232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</row>
    <row r="38" spans="1:10" ht="21.75" customHeight="1">
      <c r="A38" s="515" t="s">
        <v>39</v>
      </c>
      <c r="B38" s="516"/>
      <c r="C38" s="516"/>
      <c r="D38" s="516"/>
      <c r="E38" s="516"/>
      <c r="F38" s="516"/>
      <c r="G38" s="516"/>
      <c r="H38" s="516"/>
      <c r="I38" s="516"/>
      <c r="J38" s="516"/>
    </row>
  </sheetData>
  <sheetProtection selectLockedCells="1"/>
  <mergeCells count="6">
    <mergeCell ref="A13:A14"/>
    <mergeCell ref="A23:A24"/>
    <mergeCell ref="A25:J25"/>
    <mergeCell ref="A28:J28"/>
    <mergeCell ref="A36:P36"/>
    <mergeCell ref="A38:J38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6"/>
  <sheetViews>
    <sheetView showGridLines="0" showZeros="0" zoomScalePageLayoutView="0" workbookViewId="0" topLeftCell="A1">
      <pane xSplit="3" ySplit="3" topLeftCell="D4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F25" sqref="F25"/>
    </sheetView>
  </sheetViews>
  <sheetFormatPr defaultColWidth="9.00390625" defaultRowHeight="12.75"/>
  <cols>
    <col min="1" max="1" width="3.625" style="0" customWidth="1"/>
    <col min="2" max="2" width="23.25390625" style="13" customWidth="1"/>
    <col min="3" max="3" width="9.375" style="14" customWidth="1"/>
    <col min="4" max="8" width="6.00390625" style="15" customWidth="1"/>
    <col min="9" max="9" width="7.00390625" style="14" customWidth="1"/>
    <col min="10" max="15" width="6.00390625" style="15" customWidth="1"/>
    <col min="16" max="16" width="7.00390625" style="14" customWidth="1"/>
  </cols>
  <sheetData>
    <row r="1" spans="1:16" ht="29.25" customHeight="1">
      <c r="A1" s="579" t="s">
        <v>244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2:16" ht="12.75">
      <c r="B2" s="191" t="s">
        <v>88</v>
      </c>
      <c r="C2" s="248"/>
      <c r="D2" s="248"/>
      <c r="E2" s="248"/>
      <c r="F2" s="189"/>
      <c r="G2" s="189"/>
      <c r="H2" s="189"/>
      <c r="I2" s="190"/>
      <c r="J2" s="189"/>
      <c r="K2" s="189"/>
      <c r="L2" s="189"/>
      <c r="M2" s="189"/>
      <c r="N2" s="189"/>
      <c r="O2" s="189"/>
      <c r="P2" s="190"/>
    </row>
    <row r="3" spans="1:16" ht="88.5" customHeight="1">
      <c r="A3" s="580" t="s">
        <v>83</v>
      </c>
      <c r="B3" s="581"/>
      <c r="C3" s="392" t="s">
        <v>52</v>
      </c>
      <c r="D3" s="393" t="s">
        <v>56</v>
      </c>
      <c r="E3" s="394" t="s">
        <v>58</v>
      </c>
      <c r="F3" s="394" t="s">
        <v>59</v>
      </c>
      <c r="G3" s="395" t="s">
        <v>105</v>
      </c>
      <c r="H3" s="396" t="s">
        <v>106</v>
      </c>
      <c r="I3" s="397" t="s">
        <v>3</v>
      </c>
      <c r="J3" s="393" t="s">
        <v>57</v>
      </c>
      <c r="K3" s="394" t="s">
        <v>60</v>
      </c>
      <c r="L3" s="394" t="s">
        <v>61</v>
      </c>
      <c r="M3" s="394" t="s">
        <v>62</v>
      </c>
      <c r="N3" s="395" t="s">
        <v>107</v>
      </c>
      <c r="O3" s="398" t="s">
        <v>108</v>
      </c>
      <c r="P3" s="399" t="s">
        <v>4</v>
      </c>
    </row>
    <row r="4" spans="1:16" s="16" customFormat="1" ht="12.75">
      <c r="A4" s="290"/>
      <c r="B4" s="291" t="s">
        <v>109</v>
      </c>
      <c r="C4" s="292">
        <f aca="true" t="shared" si="0" ref="C4:C66">I4+P4</f>
        <v>39</v>
      </c>
      <c r="D4" s="298"/>
      <c r="E4" s="299">
        <v>2</v>
      </c>
      <c r="F4" s="299">
        <v>5</v>
      </c>
      <c r="G4" s="299"/>
      <c r="H4" s="300">
        <v>19</v>
      </c>
      <c r="I4" s="301">
        <f aca="true" t="shared" si="1" ref="I4:I66">SUM(D4:H4)</f>
        <v>26</v>
      </c>
      <c r="J4" s="298">
        <v>1</v>
      </c>
      <c r="K4" s="299">
        <v>2</v>
      </c>
      <c r="L4" s="299">
        <v>3</v>
      </c>
      <c r="M4" s="299">
        <v>7</v>
      </c>
      <c r="N4" s="299"/>
      <c r="O4" s="302"/>
      <c r="P4" s="297">
        <f aca="true" t="shared" si="2" ref="P4:P66">SUM(J4:O4)</f>
        <v>13</v>
      </c>
    </row>
    <row r="5" spans="1:16" s="16" customFormat="1" ht="12.75">
      <c r="A5" s="290"/>
      <c r="B5" s="291" t="s">
        <v>208</v>
      </c>
      <c r="C5" s="292">
        <f t="shared" si="0"/>
        <v>3</v>
      </c>
      <c r="D5" s="293"/>
      <c r="E5" s="294"/>
      <c r="F5" s="294"/>
      <c r="G5" s="294"/>
      <c r="H5" s="295"/>
      <c r="I5" s="292">
        <f t="shared" si="1"/>
        <v>0</v>
      </c>
      <c r="J5" s="293"/>
      <c r="K5" s="294"/>
      <c r="L5" s="294"/>
      <c r="M5" s="294">
        <v>2</v>
      </c>
      <c r="N5" s="294"/>
      <c r="O5" s="296">
        <v>1</v>
      </c>
      <c r="P5" s="297">
        <f t="shared" si="2"/>
        <v>3</v>
      </c>
    </row>
    <row r="6" spans="1:16" s="16" customFormat="1" ht="12" customHeight="1">
      <c r="A6" s="290"/>
      <c r="B6" s="291" t="s">
        <v>128</v>
      </c>
      <c r="C6" s="292">
        <f t="shared" si="0"/>
        <v>20</v>
      </c>
      <c r="D6" s="298"/>
      <c r="E6" s="299"/>
      <c r="F6" s="299"/>
      <c r="G6" s="299"/>
      <c r="H6" s="300">
        <v>15</v>
      </c>
      <c r="I6" s="301">
        <f t="shared" si="1"/>
        <v>15</v>
      </c>
      <c r="J6" s="298"/>
      <c r="K6" s="299"/>
      <c r="L6" s="299">
        <v>1</v>
      </c>
      <c r="M6" s="299">
        <v>3</v>
      </c>
      <c r="N6" s="299"/>
      <c r="O6" s="302">
        <v>1</v>
      </c>
      <c r="P6" s="297">
        <f t="shared" si="2"/>
        <v>5</v>
      </c>
    </row>
    <row r="7" spans="1:16" s="16" customFormat="1" ht="12.75">
      <c r="A7" s="290"/>
      <c r="B7" s="291" t="s">
        <v>110</v>
      </c>
      <c r="C7" s="292">
        <f t="shared" si="0"/>
        <v>41</v>
      </c>
      <c r="D7" s="293">
        <v>6</v>
      </c>
      <c r="E7" s="294">
        <v>9</v>
      </c>
      <c r="F7" s="294">
        <v>2</v>
      </c>
      <c r="G7" s="294"/>
      <c r="H7" s="295">
        <v>4</v>
      </c>
      <c r="I7" s="292">
        <f t="shared" si="1"/>
        <v>21</v>
      </c>
      <c r="J7" s="293">
        <v>2</v>
      </c>
      <c r="K7" s="294"/>
      <c r="L7" s="294">
        <v>2</v>
      </c>
      <c r="M7" s="294">
        <v>16</v>
      </c>
      <c r="N7" s="294"/>
      <c r="O7" s="296"/>
      <c r="P7" s="297">
        <f t="shared" si="2"/>
        <v>20</v>
      </c>
    </row>
    <row r="8" spans="1:16" s="16" customFormat="1" ht="12.75">
      <c r="A8" s="290"/>
      <c r="B8" s="291" t="s">
        <v>160</v>
      </c>
      <c r="C8" s="292">
        <f t="shared" si="0"/>
        <v>2</v>
      </c>
      <c r="D8" s="298"/>
      <c r="E8" s="299">
        <v>1</v>
      </c>
      <c r="F8" s="299"/>
      <c r="G8" s="299"/>
      <c r="H8" s="300"/>
      <c r="I8" s="301">
        <f t="shared" si="1"/>
        <v>1</v>
      </c>
      <c r="J8" s="298"/>
      <c r="K8" s="299"/>
      <c r="L8" s="299"/>
      <c r="M8" s="299">
        <v>1</v>
      </c>
      <c r="N8" s="299"/>
      <c r="O8" s="302"/>
      <c r="P8" s="297">
        <f t="shared" si="2"/>
        <v>1</v>
      </c>
    </row>
    <row r="9" spans="1:16" s="16" customFormat="1" ht="12.75">
      <c r="A9" s="290"/>
      <c r="B9" s="291" t="s">
        <v>163</v>
      </c>
      <c r="C9" s="292">
        <f t="shared" si="0"/>
        <v>6</v>
      </c>
      <c r="D9" s="293"/>
      <c r="E9" s="294">
        <v>1</v>
      </c>
      <c r="F9" s="294"/>
      <c r="G9" s="294"/>
      <c r="H9" s="295"/>
      <c r="I9" s="292">
        <f t="shared" si="1"/>
        <v>1</v>
      </c>
      <c r="J9" s="293">
        <v>4</v>
      </c>
      <c r="K9" s="294"/>
      <c r="L9" s="294"/>
      <c r="M9" s="294">
        <v>1</v>
      </c>
      <c r="N9" s="294"/>
      <c r="O9" s="296"/>
      <c r="P9" s="297">
        <f t="shared" si="2"/>
        <v>5</v>
      </c>
    </row>
    <row r="10" spans="1:16" s="16" customFormat="1" ht="12.75">
      <c r="A10" s="290"/>
      <c r="B10" s="291" t="s">
        <v>114</v>
      </c>
      <c r="C10" s="292">
        <f t="shared" si="0"/>
        <v>7</v>
      </c>
      <c r="D10" s="298"/>
      <c r="E10" s="299"/>
      <c r="F10" s="299">
        <v>3</v>
      </c>
      <c r="G10" s="299"/>
      <c r="H10" s="300"/>
      <c r="I10" s="301">
        <f t="shared" si="1"/>
        <v>3</v>
      </c>
      <c r="J10" s="298"/>
      <c r="K10" s="299"/>
      <c r="L10" s="299"/>
      <c r="M10" s="299">
        <v>4</v>
      </c>
      <c r="N10" s="299"/>
      <c r="O10" s="302"/>
      <c r="P10" s="297">
        <f t="shared" si="2"/>
        <v>4</v>
      </c>
    </row>
    <row r="11" spans="1:16" s="16" customFormat="1" ht="12.75">
      <c r="A11" s="290"/>
      <c r="B11" s="291" t="s">
        <v>164</v>
      </c>
      <c r="C11" s="292">
        <f t="shared" si="0"/>
        <v>4</v>
      </c>
      <c r="D11" s="293"/>
      <c r="E11" s="294"/>
      <c r="F11" s="294"/>
      <c r="G11" s="294"/>
      <c r="H11" s="295"/>
      <c r="I11" s="292">
        <f t="shared" si="1"/>
        <v>0</v>
      </c>
      <c r="J11" s="293">
        <v>2</v>
      </c>
      <c r="K11" s="294"/>
      <c r="L11" s="294"/>
      <c r="M11" s="294">
        <v>2</v>
      </c>
      <c r="N11" s="294"/>
      <c r="O11" s="296"/>
      <c r="P11" s="297">
        <f t="shared" si="2"/>
        <v>4</v>
      </c>
    </row>
    <row r="12" spans="1:16" s="16" customFormat="1" ht="12.75">
      <c r="A12" s="290"/>
      <c r="B12" s="291" t="s">
        <v>89</v>
      </c>
      <c r="C12" s="292">
        <f t="shared" si="0"/>
        <v>271</v>
      </c>
      <c r="D12" s="298"/>
      <c r="E12" s="299">
        <v>224</v>
      </c>
      <c r="F12" s="299">
        <v>4</v>
      </c>
      <c r="G12" s="299"/>
      <c r="H12" s="300">
        <v>4</v>
      </c>
      <c r="I12" s="301">
        <f t="shared" si="1"/>
        <v>232</v>
      </c>
      <c r="J12" s="298">
        <v>11</v>
      </c>
      <c r="K12" s="299"/>
      <c r="L12" s="299">
        <v>11</v>
      </c>
      <c r="M12" s="299">
        <v>16</v>
      </c>
      <c r="N12" s="299">
        <v>1</v>
      </c>
      <c r="O12" s="302"/>
      <c r="P12" s="297">
        <f t="shared" si="2"/>
        <v>39</v>
      </c>
    </row>
    <row r="13" spans="1:16" s="16" customFormat="1" ht="12.75">
      <c r="A13" s="290"/>
      <c r="B13" s="291" t="s">
        <v>144</v>
      </c>
      <c r="C13" s="292">
        <f t="shared" si="0"/>
        <v>1</v>
      </c>
      <c r="D13" s="298"/>
      <c r="E13" s="299"/>
      <c r="F13" s="299"/>
      <c r="G13" s="299"/>
      <c r="H13" s="300"/>
      <c r="I13" s="301">
        <f t="shared" si="1"/>
        <v>0</v>
      </c>
      <c r="J13" s="298"/>
      <c r="K13" s="299"/>
      <c r="L13" s="299"/>
      <c r="M13" s="299">
        <v>1</v>
      </c>
      <c r="N13" s="299"/>
      <c r="O13" s="302"/>
      <c r="P13" s="297">
        <f t="shared" si="2"/>
        <v>1</v>
      </c>
    </row>
    <row r="14" spans="1:16" s="16" customFormat="1" ht="12.75">
      <c r="A14" s="290"/>
      <c r="B14" s="291" t="s">
        <v>209</v>
      </c>
      <c r="C14" s="292">
        <f t="shared" si="0"/>
        <v>2</v>
      </c>
      <c r="D14" s="293"/>
      <c r="E14" s="294"/>
      <c r="F14" s="294"/>
      <c r="G14" s="294"/>
      <c r="H14" s="295">
        <v>2</v>
      </c>
      <c r="I14" s="292">
        <f t="shared" si="1"/>
        <v>2</v>
      </c>
      <c r="J14" s="293"/>
      <c r="K14" s="294"/>
      <c r="L14" s="294"/>
      <c r="M14" s="294"/>
      <c r="N14" s="294"/>
      <c r="O14" s="296"/>
      <c r="P14" s="297">
        <f t="shared" si="2"/>
        <v>0</v>
      </c>
    </row>
    <row r="15" spans="1:16" s="16" customFormat="1" ht="12.75">
      <c r="A15" s="290"/>
      <c r="B15" s="291" t="s">
        <v>165</v>
      </c>
      <c r="C15" s="292">
        <f t="shared" si="0"/>
        <v>3</v>
      </c>
      <c r="D15" s="298"/>
      <c r="E15" s="299"/>
      <c r="F15" s="299"/>
      <c r="G15" s="299"/>
      <c r="H15" s="300">
        <v>1</v>
      </c>
      <c r="I15" s="301">
        <f t="shared" si="1"/>
        <v>1</v>
      </c>
      <c r="J15" s="298"/>
      <c r="K15" s="299"/>
      <c r="L15" s="299"/>
      <c r="M15" s="299">
        <v>2</v>
      </c>
      <c r="N15" s="299"/>
      <c r="O15" s="302"/>
      <c r="P15" s="297">
        <f t="shared" si="2"/>
        <v>2</v>
      </c>
    </row>
    <row r="16" spans="1:16" s="16" customFormat="1" ht="12.75">
      <c r="A16" s="290"/>
      <c r="B16" s="291" t="s">
        <v>166</v>
      </c>
      <c r="C16" s="292">
        <f t="shared" si="0"/>
        <v>2</v>
      </c>
      <c r="D16" s="293"/>
      <c r="E16" s="294"/>
      <c r="F16" s="294"/>
      <c r="G16" s="294"/>
      <c r="H16" s="295"/>
      <c r="I16" s="292">
        <f t="shared" si="1"/>
        <v>0</v>
      </c>
      <c r="J16" s="293"/>
      <c r="K16" s="294"/>
      <c r="L16" s="294">
        <v>1</v>
      </c>
      <c r="M16" s="294"/>
      <c r="N16" s="294"/>
      <c r="O16" s="296">
        <v>1</v>
      </c>
      <c r="P16" s="297">
        <f t="shared" si="2"/>
        <v>2</v>
      </c>
    </row>
    <row r="17" spans="1:16" s="16" customFormat="1" ht="12.75">
      <c r="A17" s="290"/>
      <c r="B17" s="291" t="s">
        <v>90</v>
      </c>
      <c r="C17" s="292">
        <f t="shared" si="0"/>
        <v>17</v>
      </c>
      <c r="D17" s="298"/>
      <c r="E17" s="299"/>
      <c r="F17" s="299"/>
      <c r="G17" s="299"/>
      <c r="H17" s="300">
        <v>1</v>
      </c>
      <c r="I17" s="301">
        <f t="shared" si="1"/>
        <v>1</v>
      </c>
      <c r="J17" s="298">
        <v>1</v>
      </c>
      <c r="K17" s="299"/>
      <c r="L17" s="299">
        <v>3</v>
      </c>
      <c r="M17" s="299">
        <v>12</v>
      </c>
      <c r="N17" s="299"/>
      <c r="O17" s="302"/>
      <c r="P17" s="297">
        <f t="shared" si="2"/>
        <v>16</v>
      </c>
    </row>
    <row r="18" spans="1:16" s="16" customFormat="1" ht="11.25" customHeight="1">
      <c r="A18" s="290"/>
      <c r="B18" s="291" t="s">
        <v>185</v>
      </c>
      <c r="C18" s="292">
        <f t="shared" si="0"/>
        <v>1</v>
      </c>
      <c r="D18" s="293"/>
      <c r="E18" s="294"/>
      <c r="F18" s="294">
        <v>1</v>
      </c>
      <c r="G18" s="294"/>
      <c r="H18" s="295"/>
      <c r="I18" s="292">
        <f t="shared" si="1"/>
        <v>1</v>
      </c>
      <c r="J18" s="293"/>
      <c r="K18" s="294"/>
      <c r="L18" s="294"/>
      <c r="M18" s="294"/>
      <c r="N18" s="294"/>
      <c r="O18" s="296"/>
      <c r="P18" s="297">
        <f t="shared" si="2"/>
        <v>0</v>
      </c>
    </row>
    <row r="19" spans="1:16" s="16" customFormat="1" ht="12.75">
      <c r="A19" s="290"/>
      <c r="B19" s="291" t="s">
        <v>167</v>
      </c>
      <c r="C19" s="292">
        <f t="shared" si="0"/>
        <v>4</v>
      </c>
      <c r="D19" s="298"/>
      <c r="E19" s="299">
        <v>2</v>
      </c>
      <c r="F19" s="299"/>
      <c r="G19" s="299"/>
      <c r="H19" s="300"/>
      <c r="I19" s="301">
        <f t="shared" si="1"/>
        <v>2</v>
      </c>
      <c r="J19" s="298"/>
      <c r="K19" s="299"/>
      <c r="L19" s="299"/>
      <c r="M19" s="299">
        <v>1</v>
      </c>
      <c r="N19" s="299"/>
      <c r="O19" s="302">
        <v>1</v>
      </c>
      <c r="P19" s="297">
        <f t="shared" si="2"/>
        <v>2</v>
      </c>
    </row>
    <row r="20" spans="1:16" s="16" customFormat="1" ht="12.75">
      <c r="A20" s="290"/>
      <c r="B20" s="291" t="s">
        <v>118</v>
      </c>
      <c r="C20" s="292">
        <f t="shared" si="0"/>
        <v>5</v>
      </c>
      <c r="D20" s="293">
        <v>2</v>
      </c>
      <c r="E20" s="294"/>
      <c r="F20" s="294"/>
      <c r="G20" s="294"/>
      <c r="H20" s="295">
        <v>2</v>
      </c>
      <c r="I20" s="292">
        <f t="shared" si="1"/>
        <v>4</v>
      </c>
      <c r="J20" s="293"/>
      <c r="K20" s="294"/>
      <c r="L20" s="294"/>
      <c r="M20" s="294">
        <v>1</v>
      </c>
      <c r="N20" s="294"/>
      <c r="O20" s="296"/>
      <c r="P20" s="297">
        <f t="shared" si="2"/>
        <v>1</v>
      </c>
    </row>
    <row r="21" spans="1:16" s="16" customFormat="1" ht="12.75">
      <c r="A21" s="290"/>
      <c r="B21" s="291" t="s">
        <v>168</v>
      </c>
      <c r="C21" s="292">
        <f t="shared" si="0"/>
        <v>3</v>
      </c>
      <c r="D21" s="298"/>
      <c r="E21" s="299">
        <v>1</v>
      </c>
      <c r="F21" s="299"/>
      <c r="G21" s="299"/>
      <c r="H21" s="300"/>
      <c r="I21" s="301">
        <f t="shared" si="1"/>
        <v>1</v>
      </c>
      <c r="J21" s="298"/>
      <c r="K21" s="299"/>
      <c r="L21" s="299"/>
      <c r="M21" s="299">
        <v>2</v>
      </c>
      <c r="N21" s="299"/>
      <c r="O21" s="302"/>
      <c r="P21" s="297">
        <f t="shared" si="2"/>
        <v>2</v>
      </c>
    </row>
    <row r="22" spans="1:16" s="16" customFormat="1" ht="12.75">
      <c r="A22" s="290"/>
      <c r="B22" s="291" t="s">
        <v>136</v>
      </c>
      <c r="C22" s="292">
        <f t="shared" si="0"/>
        <v>1</v>
      </c>
      <c r="D22" s="293"/>
      <c r="E22" s="294"/>
      <c r="F22" s="294"/>
      <c r="G22" s="294"/>
      <c r="H22" s="295"/>
      <c r="I22" s="292">
        <f t="shared" si="1"/>
        <v>0</v>
      </c>
      <c r="J22" s="293"/>
      <c r="K22" s="294"/>
      <c r="L22" s="294"/>
      <c r="M22" s="294">
        <v>1</v>
      </c>
      <c r="N22" s="294"/>
      <c r="O22" s="296"/>
      <c r="P22" s="297">
        <f t="shared" si="2"/>
        <v>1</v>
      </c>
    </row>
    <row r="23" spans="1:16" s="16" customFormat="1" ht="12.75">
      <c r="A23" s="290"/>
      <c r="B23" s="291" t="s">
        <v>210</v>
      </c>
      <c r="C23" s="292">
        <f t="shared" si="0"/>
        <v>2</v>
      </c>
      <c r="D23" s="298"/>
      <c r="E23" s="299">
        <v>1</v>
      </c>
      <c r="F23" s="299"/>
      <c r="G23" s="299"/>
      <c r="H23" s="300"/>
      <c r="I23" s="301">
        <f t="shared" si="1"/>
        <v>1</v>
      </c>
      <c r="J23" s="298"/>
      <c r="K23" s="299"/>
      <c r="L23" s="299">
        <v>1</v>
      </c>
      <c r="M23" s="299"/>
      <c r="N23" s="299"/>
      <c r="O23" s="302"/>
      <c r="P23" s="297">
        <f t="shared" si="2"/>
        <v>1</v>
      </c>
    </row>
    <row r="24" spans="1:16" s="16" customFormat="1" ht="12.75">
      <c r="A24" s="290"/>
      <c r="B24" s="291" t="s">
        <v>119</v>
      </c>
      <c r="C24" s="292">
        <f t="shared" si="0"/>
        <v>8</v>
      </c>
      <c r="D24" s="293"/>
      <c r="E24" s="294"/>
      <c r="F24" s="294"/>
      <c r="G24" s="294"/>
      <c r="H24" s="295">
        <v>1</v>
      </c>
      <c r="I24" s="292">
        <f t="shared" si="1"/>
        <v>1</v>
      </c>
      <c r="J24" s="293"/>
      <c r="K24" s="294"/>
      <c r="L24" s="294">
        <v>2</v>
      </c>
      <c r="M24" s="294">
        <v>5</v>
      </c>
      <c r="N24" s="294"/>
      <c r="O24" s="296"/>
      <c r="P24" s="297">
        <f t="shared" si="2"/>
        <v>7</v>
      </c>
    </row>
    <row r="25" spans="1:16" s="16" customFormat="1" ht="12.75">
      <c r="A25" s="290"/>
      <c r="B25" s="291" t="s">
        <v>111</v>
      </c>
      <c r="C25" s="292">
        <f t="shared" si="0"/>
        <v>13</v>
      </c>
      <c r="D25" s="298"/>
      <c r="E25" s="299"/>
      <c r="F25" s="299"/>
      <c r="G25" s="299"/>
      <c r="H25" s="300">
        <v>7</v>
      </c>
      <c r="I25" s="301">
        <f t="shared" si="1"/>
        <v>7</v>
      </c>
      <c r="J25" s="298"/>
      <c r="K25" s="299"/>
      <c r="L25" s="299">
        <v>4</v>
      </c>
      <c r="M25" s="299">
        <v>2</v>
      </c>
      <c r="N25" s="299"/>
      <c r="O25" s="302"/>
      <c r="P25" s="297">
        <f t="shared" si="2"/>
        <v>6</v>
      </c>
    </row>
    <row r="26" spans="1:16" s="16" customFormat="1" ht="12.75">
      <c r="A26" s="290"/>
      <c r="B26" s="291" t="s">
        <v>178</v>
      </c>
      <c r="C26" s="292">
        <f t="shared" si="0"/>
        <v>2</v>
      </c>
      <c r="D26" s="293"/>
      <c r="E26" s="294"/>
      <c r="F26" s="294"/>
      <c r="G26" s="294"/>
      <c r="H26" s="295"/>
      <c r="I26" s="292">
        <f t="shared" si="1"/>
        <v>0</v>
      </c>
      <c r="J26" s="293"/>
      <c r="K26" s="294"/>
      <c r="L26" s="294"/>
      <c r="M26" s="294"/>
      <c r="N26" s="294"/>
      <c r="O26" s="296">
        <v>2</v>
      </c>
      <c r="P26" s="297">
        <f t="shared" si="2"/>
        <v>2</v>
      </c>
    </row>
    <row r="27" spans="1:16" s="16" customFormat="1" ht="12.75">
      <c r="A27" s="290"/>
      <c r="B27" s="155" t="s">
        <v>91</v>
      </c>
      <c r="C27" s="292">
        <f t="shared" si="0"/>
        <v>186</v>
      </c>
      <c r="D27" s="293"/>
      <c r="E27" s="294">
        <v>76</v>
      </c>
      <c r="F27" s="294">
        <v>12</v>
      </c>
      <c r="G27" s="294"/>
      <c r="H27" s="295">
        <v>13</v>
      </c>
      <c r="I27" s="292">
        <f t="shared" si="1"/>
        <v>101</v>
      </c>
      <c r="J27" s="293">
        <v>29</v>
      </c>
      <c r="K27" s="294"/>
      <c r="L27" s="294">
        <v>3</v>
      </c>
      <c r="M27" s="294">
        <v>50</v>
      </c>
      <c r="N27" s="294">
        <v>3</v>
      </c>
      <c r="O27" s="296"/>
      <c r="P27" s="297">
        <f t="shared" si="2"/>
        <v>85</v>
      </c>
    </row>
    <row r="28" spans="1:16" s="16" customFormat="1" ht="12.75">
      <c r="A28" s="290"/>
      <c r="B28" s="291" t="s">
        <v>132</v>
      </c>
      <c r="C28" s="292">
        <f t="shared" si="0"/>
        <v>3</v>
      </c>
      <c r="D28" s="298"/>
      <c r="E28" s="299"/>
      <c r="F28" s="299"/>
      <c r="G28" s="299"/>
      <c r="H28" s="300">
        <v>1</v>
      </c>
      <c r="I28" s="301">
        <f t="shared" si="1"/>
        <v>1</v>
      </c>
      <c r="J28" s="298"/>
      <c r="K28" s="299"/>
      <c r="L28" s="299"/>
      <c r="M28" s="299">
        <v>2</v>
      </c>
      <c r="N28" s="299"/>
      <c r="O28" s="302"/>
      <c r="P28" s="297">
        <f t="shared" si="2"/>
        <v>2</v>
      </c>
    </row>
    <row r="29" spans="1:16" s="16" customFormat="1" ht="12.75">
      <c r="A29" s="290"/>
      <c r="B29" s="291" t="s">
        <v>186</v>
      </c>
      <c r="C29" s="292">
        <f t="shared" si="0"/>
        <v>3</v>
      </c>
      <c r="D29" s="293">
        <v>1</v>
      </c>
      <c r="E29" s="294"/>
      <c r="F29" s="294"/>
      <c r="G29" s="294"/>
      <c r="H29" s="295"/>
      <c r="I29" s="292">
        <f t="shared" si="1"/>
        <v>1</v>
      </c>
      <c r="J29" s="293"/>
      <c r="K29" s="294"/>
      <c r="L29" s="294"/>
      <c r="M29" s="294">
        <v>2</v>
      </c>
      <c r="N29" s="294"/>
      <c r="O29" s="296"/>
      <c r="P29" s="297">
        <f t="shared" si="2"/>
        <v>2</v>
      </c>
    </row>
    <row r="30" spans="1:16" s="16" customFormat="1" ht="12.75">
      <c r="A30" s="290"/>
      <c r="B30" s="291" t="s">
        <v>92</v>
      </c>
      <c r="C30" s="292">
        <f t="shared" si="0"/>
        <v>20</v>
      </c>
      <c r="D30" s="298"/>
      <c r="E30" s="299"/>
      <c r="F30" s="299"/>
      <c r="G30" s="299"/>
      <c r="H30" s="300">
        <v>1</v>
      </c>
      <c r="I30" s="301">
        <f t="shared" si="1"/>
        <v>1</v>
      </c>
      <c r="J30" s="298">
        <v>4</v>
      </c>
      <c r="K30" s="299">
        <v>1</v>
      </c>
      <c r="L30" s="299">
        <v>1</v>
      </c>
      <c r="M30" s="299">
        <v>10</v>
      </c>
      <c r="N30" s="299">
        <v>1</v>
      </c>
      <c r="O30" s="302">
        <v>2</v>
      </c>
      <c r="P30" s="297">
        <f t="shared" si="2"/>
        <v>19</v>
      </c>
    </row>
    <row r="31" spans="2:16" s="16" customFormat="1" ht="12.75">
      <c r="B31" s="291" t="s">
        <v>93</v>
      </c>
      <c r="C31" s="292">
        <f t="shared" si="0"/>
        <v>10</v>
      </c>
      <c r="D31" s="293"/>
      <c r="E31" s="294">
        <v>2</v>
      </c>
      <c r="F31" s="294">
        <v>5</v>
      </c>
      <c r="G31" s="294"/>
      <c r="H31" s="295">
        <v>1</v>
      </c>
      <c r="I31" s="292">
        <f t="shared" si="1"/>
        <v>8</v>
      </c>
      <c r="J31" s="293"/>
      <c r="K31" s="294">
        <v>1</v>
      </c>
      <c r="L31" s="294">
        <v>1</v>
      </c>
      <c r="M31" s="294"/>
      <c r="N31" s="294"/>
      <c r="O31" s="296"/>
      <c r="P31" s="297">
        <f t="shared" si="2"/>
        <v>2</v>
      </c>
    </row>
    <row r="32" spans="1:16" s="16" customFormat="1" ht="12.75">
      <c r="A32" s="290"/>
      <c r="B32" s="291" t="s">
        <v>94</v>
      </c>
      <c r="C32" s="292">
        <f t="shared" si="0"/>
        <v>11</v>
      </c>
      <c r="D32" s="293"/>
      <c r="E32" s="294"/>
      <c r="F32" s="294"/>
      <c r="G32" s="294"/>
      <c r="H32" s="295">
        <v>8</v>
      </c>
      <c r="I32" s="292">
        <f t="shared" si="1"/>
        <v>8</v>
      </c>
      <c r="J32" s="293"/>
      <c r="K32" s="294"/>
      <c r="L32" s="294">
        <v>1</v>
      </c>
      <c r="M32" s="294">
        <v>1</v>
      </c>
      <c r="N32" s="294">
        <v>1</v>
      </c>
      <c r="O32" s="296"/>
      <c r="P32" s="297">
        <f t="shared" si="2"/>
        <v>3</v>
      </c>
    </row>
    <row r="33" spans="1:16" s="16" customFormat="1" ht="12.75">
      <c r="A33" s="290"/>
      <c r="B33" s="291" t="s">
        <v>187</v>
      </c>
      <c r="C33" s="292">
        <f t="shared" si="0"/>
        <v>1</v>
      </c>
      <c r="D33" s="293"/>
      <c r="E33" s="294"/>
      <c r="F33" s="294">
        <v>1</v>
      </c>
      <c r="G33" s="294"/>
      <c r="H33" s="295"/>
      <c r="I33" s="292">
        <f t="shared" si="1"/>
        <v>1</v>
      </c>
      <c r="J33" s="293"/>
      <c r="K33" s="294"/>
      <c r="L33" s="294"/>
      <c r="M33" s="294"/>
      <c r="N33" s="294"/>
      <c r="O33" s="296"/>
      <c r="P33" s="297">
        <f t="shared" si="2"/>
        <v>0</v>
      </c>
    </row>
    <row r="34" spans="1:19" s="16" customFormat="1" ht="12.75">
      <c r="A34" s="290"/>
      <c r="B34" s="291" t="s">
        <v>169</v>
      </c>
      <c r="C34" s="292">
        <f t="shared" si="0"/>
        <v>2</v>
      </c>
      <c r="D34" s="298"/>
      <c r="E34" s="299"/>
      <c r="F34" s="299"/>
      <c r="G34" s="299"/>
      <c r="H34" s="300"/>
      <c r="I34" s="301">
        <f t="shared" si="1"/>
        <v>0</v>
      </c>
      <c r="J34" s="298"/>
      <c r="K34" s="299"/>
      <c r="L34" s="299">
        <v>2</v>
      </c>
      <c r="M34" s="299"/>
      <c r="N34" s="299"/>
      <c r="O34" s="302"/>
      <c r="P34" s="303">
        <f t="shared" si="2"/>
        <v>2</v>
      </c>
      <c r="R34"/>
      <c r="S34"/>
    </row>
    <row r="35" spans="1:19" s="16" customFormat="1" ht="12.75">
      <c r="A35" s="290"/>
      <c r="B35" s="291" t="s">
        <v>145</v>
      </c>
      <c r="C35" s="292">
        <f t="shared" si="0"/>
        <v>2</v>
      </c>
      <c r="D35" s="298"/>
      <c r="E35" s="299"/>
      <c r="F35" s="299"/>
      <c r="G35" s="299"/>
      <c r="H35" s="300"/>
      <c r="I35" s="301">
        <f t="shared" si="1"/>
        <v>0</v>
      </c>
      <c r="J35" s="298"/>
      <c r="K35" s="299"/>
      <c r="L35" s="299">
        <v>1</v>
      </c>
      <c r="M35" s="299">
        <v>1</v>
      </c>
      <c r="N35" s="299"/>
      <c r="O35" s="302"/>
      <c r="P35" s="303">
        <f t="shared" si="2"/>
        <v>2</v>
      </c>
      <c r="R35"/>
      <c r="S35"/>
    </row>
    <row r="36" spans="1:19" s="16" customFormat="1" ht="12.75">
      <c r="A36" s="290"/>
      <c r="B36" s="291" t="s">
        <v>129</v>
      </c>
      <c r="C36" s="292">
        <f t="shared" si="0"/>
        <v>23</v>
      </c>
      <c r="D36" s="293"/>
      <c r="E36" s="294">
        <v>1</v>
      </c>
      <c r="F36" s="294">
        <v>3</v>
      </c>
      <c r="G36" s="294"/>
      <c r="H36" s="295"/>
      <c r="I36" s="292">
        <f t="shared" si="1"/>
        <v>4</v>
      </c>
      <c r="J36" s="293">
        <v>3</v>
      </c>
      <c r="K36" s="294"/>
      <c r="L36" s="294">
        <v>6</v>
      </c>
      <c r="M36" s="294">
        <v>9</v>
      </c>
      <c r="N36" s="294">
        <v>1</v>
      </c>
      <c r="O36" s="296"/>
      <c r="P36" s="297">
        <f t="shared" si="2"/>
        <v>19</v>
      </c>
      <c r="R36"/>
      <c r="S36"/>
    </row>
    <row r="37" spans="1:19" s="16" customFormat="1" ht="12.75">
      <c r="A37" s="290"/>
      <c r="B37" s="291" t="s">
        <v>170</v>
      </c>
      <c r="C37" s="292">
        <f t="shared" si="0"/>
        <v>2</v>
      </c>
      <c r="D37" s="298"/>
      <c r="E37" s="299"/>
      <c r="F37" s="299"/>
      <c r="G37" s="299"/>
      <c r="H37" s="300"/>
      <c r="I37" s="301">
        <f t="shared" si="1"/>
        <v>0</v>
      </c>
      <c r="J37" s="298"/>
      <c r="K37" s="299"/>
      <c r="L37" s="299"/>
      <c r="M37" s="299">
        <v>2</v>
      </c>
      <c r="N37" s="299"/>
      <c r="O37" s="302"/>
      <c r="P37" s="303">
        <f t="shared" si="2"/>
        <v>2</v>
      </c>
      <c r="R37"/>
      <c r="S37"/>
    </row>
    <row r="38" spans="1:19" s="16" customFormat="1" ht="12.75">
      <c r="A38" s="290"/>
      <c r="B38" s="291" t="s">
        <v>133</v>
      </c>
      <c r="C38" s="292">
        <f t="shared" si="0"/>
        <v>20</v>
      </c>
      <c r="D38" s="293">
        <v>1</v>
      </c>
      <c r="E38" s="294">
        <v>1</v>
      </c>
      <c r="F38" s="294"/>
      <c r="G38" s="294"/>
      <c r="H38" s="295"/>
      <c r="I38" s="292">
        <f t="shared" si="1"/>
        <v>2</v>
      </c>
      <c r="J38" s="293">
        <v>6</v>
      </c>
      <c r="K38" s="294"/>
      <c r="L38" s="294"/>
      <c r="M38" s="294">
        <v>11</v>
      </c>
      <c r="N38" s="294">
        <v>1</v>
      </c>
      <c r="O38" s="296"/>
      <c r="P38" s="297">
        <f t="shared" si="2"/>
        <v>18</v>
      </c>
      <c r="R38"/>
      <c r="S38" s="315"/>
    </row>
    <row r="39" spans="1:19" s="16" customFormat="1" ht="12.75">
      <c r="A39" s="290"/>
      <c r="B39" s="291" t="s">
        <v>211</v>
      </c>
      <c r="C39" s="292">
        <f t="shared" si="0"/>
        <v>1</v>
      </c>
      <c r="D39" s="293"/>
      <c r="E39" s="294"/>
      <c r="F39" s="294"/>
      <c r="G39" s="294"/>
      <c r="H39" s="295"/>
      <c r="I39" s="292">
        <f t="shared" si="1"/>
        <v>0</v>
      </c>
      <c r="J39" s="293"/>
      <c r="K39" s="294"/>
      <c r="L39" s="294">
        <v>1</v>
      </c>
      <c r="M39" s="294"/>
      <c r="N39" s="294"/>
      <c r="O39" s="296"/>
      <c r="P39" s="297">
        <f t="shared" si="2"/>
        <v>1</v>
      </c>
      <c r="R39"/>
      <c r="S39" s="315"/>
    </row>
    <row r="40" spans="1:19" s="16" customFormat="1" ht="12.75">
      <c r="A40" s="290"/>
      <c r="B40" s="291" t="s">
        <v>188</v>
      </c>
      <c r="C40" s="292">
        <f t="shared" si="0"/>
        <v>6</v>
      </c>
      <c r="D40" s="298"/>
      <c r="E40" s="299"/>
      <c r="F40" s="299"/>
      <c r="G40" s="299"/>
      <c r="H40" s="300"/>
      <c r="I40" s="301">
        <f t="shared" si="1"/>
        <v>0</v>
      </c>
      <c r="J40" s="298"/>
      <c r="K40" s="299"/>
      <c r="L40" s="299">
        <v>1</v>
      </c>
      <c r="M40" s="299">
        <v>2</v>
      </c>
      <c r="N40" s="299">
        <v>3</v>
      </c>
      <c r="O40" s="302"/>
      <c r="P40" s="303">
        <f t="shared" si="2"/>
        <v>6</v>
      </c>
      <c r="R40"/>
      <c r="S40" s="315"/>
    </row>
    <row r="41" spans="1:19" s="16" customFormat="1" ht="12.75">
      <c r="A41" s="290"/>
      <c r="B41" s="291" t="s">
        <v>189</v>
      </c>
      <c r="C41" s="292">
        <f t="shared" si="0"/>
        <v>1</v>
      </c>
      <c r="D41" s="298"/>
      <c r="E41" s="299"/>
      <c r="F41" s="299"/>
      <c r="G41" s="299"/>
      <c r="H41" s="300"/>
      <c r="I41" s="301">
        <f t="shared" si="1"/>
        <v>0</v>
      </c>
      <c r="J41" s="298"/>
      <c r="K41" s="299"/>
      <c r="L41" s="299"/>
      <c r="M41" s="299">
        <v>1</v>
      </c>
      <c r="N41" s="299"/>
      <c r="O41" s="302"/>
      <c r="P41" s="303">
        <f t="shared" si="2"/>
        <v>1</v>
      </c>
      <c r="R41"/>
      <c r="S41" s="315"/>
    </row>
    <row r="42" spans="1:19" s="16" customFormat="1" ht="12.75">
      <c r="A42" s="290"/>
      <c r="B42" s="291" t="s">
        <v>120</v>
      </c>
      <c r="C42" s="292">
        <f t="shared" si="0"/>
        <v>13</v>
      </c>
      <c r="D42" s="293"/>
      <c r="E42" s="294"/>
      <c r="F42" s="294"/>
      <c r="G42" s="294"/>
      <c r="H42" s="295">
        <v>4</v>
      </c>
      <c r="I42" s="292">
        <f t="shared" si="1"/>
        <v>4</v>
      </c>
      <c r="J42" s="293"/>
      <c r="K42" s="294"/>
      <c r="L42" s="294"/>
      <c r="M42" s="294">
        <v>7</v>
      </c>
      <c r="N42" s="294">
        <v>1</v>
      </c>
      <c r="O42" s="296">
        <v>1</v>
      </c>
      <c r="P42" s="297">
        <f t="shared" si="2"/>
        <v>9</v>
      </c>
      <c r="R42"/>
      <c r="S42" s="315"/>
    </row>
    <row r="43" spans="1:19" s="16" customFormat="1" ht="12.75">
      <c r="A43" s="290"/>
      <c r="B43" s="291" t="s">
        <v>171</v>
      </c>
      <c r="C43" s="292">
        <f t="shared" si="0"/>
        <v>1</v>
      </c>
      <c r="D43" s="298"/>
      <c r="E43" s="299"/>
      <c r="F43" s="299"/>
      <c r="G43" s="299"/>
      <c r="H43" s="300"/>
      <c r="I43" s="301">
        <f t="shared" si="1"/>
        <v>0</v>
      </c>
      <c r="J43" s="298"/>
      <c r="K43" s="299"/>
      <c r="L43" s="299"/>
      <c r="M43" s="299">
        <v>1</v>
      </c>
      <c r="N43" s="299"/>
      <c r="O43" s="302"/>
      <c r="P43" s="297">
        <f t="shared" si="2"/>
        <v>1</v>
      </c>
      <c r="R43"/>
      <c r="S43" s="315"/>
    </row>
    <row r="44" spans="1:19" s="16" customFormat="1" ht="12" customHeight="1">
      <c r="A44" s="290"/>
      <c r="B44" s="313" t="s">
        <v>137</v>
      </c>
      <c r="C44" s="292">
        <f t="shared" si="0"/>
        <v>2</v>
      </c>
      <c r="D44" s="298"/>
      <c r="E44" s="299"/>
      <c r="F44" s="299"/>
      <c r="G44" s="299"/>
      <c r="H44" s="300"/>
      <c r="I44" s="301">
        <f t="shared" si="1"/>
        <v>0</v>
      </c>
      <c r="J44" s="298">
        <v>1</v>
      </c>
      <c r="K44" s="299"/>
      <c r="L44" s="299"/>
      <c r="M44" s="299">
        <v>1</v>
      </c>
      <c r="N44" s="299"/>
      <c r="O44" s="302"/>
      <c r="P44" s="297">
        <f t="shared" si="2"/>
        <v>2</v>
      </c>
      <c r="R44"/>
      <c r="S44" s="315"/>
    </row>
    <row r="45" spans="1:19" s="16" customFormat="1" ht="12" customHeight="1">
      <c r="A45" s="360"/>
      <c r="B45" s="313" t="s">
        <v>112</v>
      </c>
      <c r="C45" s="292">
        <f t="shared" si="0"/>
        <v>8</v>
      </c>
      <c r="D45" s="298"/>
      <c r="E45" s="299"/>
      <c r="F45" s="299"/>
      <c r="G45" s="299">
        <v>3</v>
      </c>
      <c r="H45" s="300"/>
      <c r="I45" s="301">
        <f t="shared" si="1"/>
        <v>3</v>
      </c>
      <c r="J45" s="298"/>
      <c r="K45" s="299"/>
      <c r="L45" s="299"/>
      <c r="M45" s="299">
        <v>5</v>
      </c>
      <c r="N45" s="299"/>
      <c r="O45" s="302"/>
      <c r="P45" s="297">
        <f t="shared" si="2"/>
        <v>5</v>
      </c>
      <c r="R45"/>
      <c r="S45" s="315"/>
    </row>
    <row r="46" spans="1:19" s="16" customFormat="1" ht="12.75">
      <c r="A46" s="290"/>
      <c r="B46" s="313" t="s">
        <v>95</v>
      </c>
      <c r="C46" s="292">
        <f t="shared" si="0"/>
        <v>34</v>
      </c>
      <c r="D46" s="293"/>
      <c r="E46" s="294">
        <v>1</v>
      </c>
      <c r="F46" s="294">
        <v>28</v>
      </c>
      <c r="G46" s="294"/>
      <c r="H46" s="295"/>
      <c r="I46" s="292">
        <f t="shared" si="1"/>
        <v>29</v>
      </c>
      <c r="J46" s="293"/>
      <c r="K46" s="294">
        <v>1</v>
      </c>
      <c r="L46" s="294">
        <v>2</v>
      </c>
      <c r="M46" s="294">
        <v>2</v>
      </c>
      <c r="N46" s="294"/>
      <c r="O46" s="296"/>
      <c r="P46" s="297">
        <f t="shared" si="2"/>
        <v>5</v>
      </c>
      <c r="R46"/>
      <c r="S46" s="315"/>
    </row>
    <row r="47" spans="1:19" s="16" customFormat="1" ht="12.75">
      <c r="A47" s="290"/>
      <c r="B47" s="291" t="s">
        <v>138</v>
      </c>
      <c r="C47" s="292">
        <f t="shared" si="0"/>
        <v>2</v>
      </c>
      <c r="D47" s="298"/>
      <c r="E47" s="299"/>
      <c r="F47" s="299"/>
      <c r="G47" s="299"/>
      <c r="H47" s="300"/>
      <c r="I47" s="301">
        <f t="shared" si="1"/>
        <v>0</v>
      </c>
      <c r="J47" s="298"/>
      <c r="K47" s="299"/>
      <c r="L47" s="299"/>
      <c r="M47" s="299">
        <v>2</v>
      </c>
      <c r="N47" s="299"/>
      <c r="O47" s="302"/>
      <c r="P47" s="297">
        <f t="shared" si="2"/>
        <v>2</v>
      </c>
      <c r="R47"/>
      <c r="S47" s="315"/>
    </row>
    <row r="48" spans="1:19" s="16" customFormat="1" ht="12.75">
      <c r="A48" s="290"/>
      <c r="B48" s="291" t="s">
        <v>146</v>
      </c>
      <c r="C48" s="292">
        <f t="shared" si="0"/>
        <v>4</v>
      </c>
      <c r="D48" s="293"/>
      <c r="E48" s="294"/>
      <c r="F48" s="294"/>
      <c r="G48" s="294"/>
      <c r="H48" s="295"/>
      <c r="I48" s="292">
        <f t="shared" si="1"/>
        <v>0</v>
      </c>
      <c r="J48" s="293"/>
      <c r="K48" s="294">
        <v>1</v>
      </c>
      <c r="L48" s="294"/>
      <c r="M48" s="294">
        <v>3</v>
      </c>
      <c r="N48" s="294"/>
      <c r="O48" s="296"/>
      <c r="P48" s="297">
        <f t="shared" si="2"/>
        <v>4</v>
      </c>
      <c r="R48"/>
      <c r="S48" s="315"/>
    </row>
    <row r="49" spans="1:19" s="16" customFormat="1" ht="12.75">
      <c r="A49" s="290"/>
      <c r="B49" s="291" t="s">
        <v>190</v>
      </c>
      <c r="C49" s="292">
        <f t="shared" si="0"/>
        <v>1</v>
      </c>
      <c r="D49" s="298"/>
      <c r="E49" s="299"/>
      <c r="F49" s="299">
        <v>1</v>
      </c>
      <c r="G49" s="299"/>
      <c r="H49" s="300"/>
      <c r="I49" s="301">
        <f t="shared" si="1"/>
        <v>1</v>
      </c>
      <c r="J49" s="298"/>
      <c r="K49" s="299"/>
      <c r="L49" s="299"/>
      <c r="M49" s="299"/>
      <c r="N49" s="299"/>
      <c r="O49" s="302"/>
      <c r="P49" s="297">
        <f t="shared" si="2"/>
        <v>0</v>
      </c>
      <c r="R49"/>
      <c r="S49" s="315"/>
    </row>
    <row r="50" spans="1:19" s="16" customFormat="1" ht="12.75">
      <c r="A50" s="290"/>
      <c r="B50" s="291" t="s">
        <v>161</v>
      </c>
      <c r="C50" s="292">
        <f t="shared" si="0"/>
        <v>1</v>
      </c>
      <c r="D50" s="293"/>
      <c r="E50" s="294"/>
      <c r="F50" s="294"/>
      <c r="G50" s="294"/>
      <c r="H50" s="295"/>
      <c r="I50" s="292">
        <f t="shared" si="1"/>
        <v>0</v>
      </c>
      <c r="J50" s="293">
        <v>1</v>
      </c>
      <c r="K50" s="294"/>
      <c r="L50" s="294"/>
      <c r="M50" s="294"/>
      <c r="N50" s="294"/>
      <c r="O50" s="296"/>
      <c r="P50" s="297">
        <f t="shared" si="2"/>
        <v>1</v>
      </c>
      <c r="R50"/>
      <c r="S50" s="315"/>
    </row>
    <row r="51" spans="1:19" s="16" customFormat="1" ht="12.75">
      <c r="A51" s="290"/>
      <c r="B51" s="291" t="s">
        <v>127</v>
      </c>
      <c r="C51" s="292">
        <f t="shared" si="0"/>
        <v>7</v>
      </c>
      <c r="D51" s="298"/>
      <c r="E51" s="299"/>
      <c r="F51" s="299"/>
      <c r="G51" s="299"/>
      <c r="H51" s="300">
        <v>1</v>
      </c>
      <c r="I51" s="301">
        <f t="shared" si="1"/>
        <v>1</v>
      </c>
      <c r="J51" s="298"/>
      <c r="K51" s="299"/>
      <c r="L51" s="299">
        <v>2</v>
      </c>
      <c r="M51" s="299">
        <v>3</v>
      </c>
      <c r="N51" s="299"/>
      <c r="O51" s="302">
        <v>1</v>
      </c>
      <c r="P51" s="297">
        <f t="shared" si="2"/>
        <v>6</v>
      </c>
      <c r="R51"/>
      <c r="S51" s="315"/>
    </row>
    <row r="52" spans="1:19" s="16" customFormat="1" ht="12.75">
      <c r="A52" s="290"/>
      <c r="B52" s="291" t="s">
        <v>162</v>
      </c>
      <c r="C52" s="292">
        <f t="shared" si="0"/>
        <v>1</v>
      </c>
      <c r="D52" s="293"/>
      <c r="E52" s="294"/>
      <c r="F52" s="294"/>
      <c r="G52" s="294"/>
      <c r="H52" s="295"/>
      <c r="I52" s="292">
        <f t="shared" si="1"/>
        <v>0</v>
      </c>
      <c r="J52" s="293"/>
      <c r="K52" s="294"/>
      <c r="L52" s="294"/>
      <c r="M52" s="294">
        <v>1</v>
      </c>
      <c r="N52" s="294"/>
      <c r="O52" s="296"/>
      <c r="P52" s="297">
        <f t="shared" si="2"/>
        <v>1</v>
      </c>
      <c r="R52"/>
      <c r="S52"/>
    </row>
    <row r="53" spans="1:19" s="16" customFormat="1" ht="12.75">
      <c r="A53" s="290"/>
      <c r="B53" s="291" t="s">
        <v>191</v>
      </c>
      <c r="C53" s="292">
        <f t="shared" si="0"/>
        <v>1</v>
      </c>
      <c r="D53" s="298"/>
      <c r="E53" s="299"/>
      <c r="F53" s="299"/>
      <c r="G53" s="299"/>
      <c r="H53" s="300"/>
      <c r="I53" s="301">
        <f t="shared" si="1"/>
        <v>0</v>
      </c>
      <c r="J53" s="298"/>
      <c r="K53" s="299"/>
      <c r="L53" s="299"/>
      <c r="M53" s="299">
        <v>1</v>
      </c>
      <c r="N53" s="299"/>
      <c r="O53" s="302"/>
      <c r="P53" s="297">
        <f t="shared" si="2"/>
        <v>1</v>
      </c>
      <c r="R53"/>
      <c r="S53" s="315"/>
    </row>
    <row r="54" spans="1:19" s="16" customFormat="1" ht="12.75">
      <c r="A54" s="290"/>
      <c r="B54" s="291" t="s">
        <v>212</v>
      </c>
      <c r="C54" s="292">
        <f t="shared" si="0"/>
        <v>1</v>
      </c>
      <c r="D54" s="293"/>
      <c r="E54" s="294"/>
      <c r="F54" s="294"/>
      <c r="G54" s="294"/>
      <c r="H54" s="295"/>
      <c r="I54" s="292">
        <f t="shared" si="1"/>
        <v>0</v>
      </c>
      <c r="J54" s="293"/>
      <c r="K54" s="294"/>
      <c r="L54" s="294"/>
      <c r="M54" s="294"/>
      <c r="N54" s="294"/>
      <c r="O54" s="296">
        <v>1</v>
      </c>
      <c r="P54" s="297">
        <f t="shared" si="2"/>
        <v>1</v>
      </c>
      <c r="R54"/>
      <c r="S54" s="315"/>
    </row>
    <row r="55" spans="1:19" s="16" customFormat="1" ht="12.75">
      <c r="A55" s="290"/>
      <c r="B55" s="291" t="s">
        <v>96</v>
      </c>
      <c r="C55" s="292">
        <f t="shared" si="0"/>
        <v>7</v>
      </c>
      <c r="D55" s="298"/>
      <c r="E55" s="299"/>
      <c r="F55" s="299"/>
      <c r="G55" s="299"/>
      <c r="H55" s="300">
        <v>2</v>
      </c>
      <c r="I55" s="301">
        <f t="shared" si="1"/>
        <v>2</v>
      </c>
      <c r="J55" s="298"/>
      <c r="K55" s="299"/>
      <c r="L55" s="299"/>
      <c r="M55" s="299">
        <v>4</v>
      </c>
      <c r="N55" s="299">
        <v>1</v>
      </c>
      <c r="O55" s="302"/>
      <c r="P55" s="297">
        <f t="shared" si="2"/>
        <v>5</v>
      </c>
      <c r="R55"/>
      <c r="S55" s="315"/>
    </row>
    <row r="56" spans="1:19" s="16" customFormat="1" ht="12.75">
      <c r="A56" s="290"/>
      <c r="B56" s="291" t="s">
        <v>130</v>
      </c>
      <c r="C56" s="292">
        <f t="shared" si="0"/>
        <v>13</v>
      </c>
      <c r="D56" s="293"/>
      <c r="E56" s="294">
        <v>1</v>
      </c>
      <c r="F56" s="294"/>
      <c r="G56" s="294"/>
      <c r="H56" s="295">
        <v>2</v>
      </c>
      <c r="I56" s="292">
        <f t="shared" si="1"/>
        <v>3</v>
      </c>
      <c r="J56" s="293"/>
      <c r="K56" s="294">
        <v>3</v>
      </c>
      <c r="L56" s="294">
        <v>2</v>
      </c>
      <c r="M56" s="294">
        <v>2</v>
      </c>
      <c r="N56" s="294"/>
      <c r="O56" s="296">
        <v>3</v>
      </c>
      <c r="P56" s="297">
        <f t="shared" si="2"/>
        <v>10</v>
      </c>
      <c r="R56"/>
      <c r="S56" s="315"/>
    </row>
    <row r="57" spans="1:19" s="16" customFormat="1" ht="12.75" customHeight="1">
      <c r="A57" s="290"/>
      <c r="B57" s="291" t="s">
        <v>172</v>
      </c>
      <c r="C57" s="292">
        <f t="shared" si="0"/>
        <v>1</v>
      </c>
      <c r="D57" s="298"/>
      <c r="E57" s="299"/>
      <c r="F57" s="299"/>
      <c r="G57" s="299"/>
      <c r="H57" s="300"/>
      <c r="I57" s="301">
        <f t="shared" si="1"/>
        <v>0</v>
      </c>
      <c r="J57" s="298"/>
      <c r="K57" s="299"/>
      <c r="L57" s="299"/>
      <c r="M57" s="299">
        <v>1</v>
      </c>
      <c r="N57" s="299"/>
      <c r="O57" s="302"/>
      <c r="P57" s="303">
        <f t="shared" si="2"/>
        <v>1</v>
      </c>
      <c r="R57"/>
      <c r="S57" s="315"/>
    </row>
    <row r="58" spans="1:19" s="16" customFormat="1" ht="12.75" customHeight="1">
      <c r="A58" s="290"/>
      <c r="B58" s="291" t="s">
        <v>121</v>
      </c>
      <c r="C58" s="292">
        <f t="shared" si="0"/>
        <v>5</v>
      </c>
      <c r="D58" s="298"/>
      <c r="E58" s="299">
        <v>2</v>
      </c>
      <c r="F58" s="299">
        <v>2</v>
      </c>
      <c r="G58" s="299"/>
      <c r="H58" s="300"/>
      <c r="I58" s="301">
        <f t="shared" si="1"/>
        <v>4</v>
      </c>
      <c r="J58" s="298"/>
      <c r="K58" s="299"/>
      <c r="L58" s="299"/>
      <c r="M58" s="299">
        <v>1</v>
      </c>
      <c r="N58" s="299"/>
      <c r="O58" s="302"/>
      <c r="P58" s="303">
        <f t="shared" si="2"/>
        <v>1</v>
      </c>
      <c r="R58"/>
      <c r="S58" s="315"/>
    </row>
    <row r="59" spans="1:19" s="16" customFormat="1" ht="12.75" customHeight="1">
      <c r="A59" s="290"/>
      <c r="B59" s="291" t="s">
        <v>97</v>
      </c>
      <c r="C59" s="292">
        <f t="shared" si="0"/>
        <v>944</v>
      </c>
      <c r="D59" s="293">
        <v>72</v>
      </c>
      <c r="E59" s="294">
        <v>82</v>
      </c>
      <c r="F59" s="294">
        <v>27</v>
      </c>
      <c r="G59" s="294">
        <v>4</v>
      </c>
      <c r="H59" s="295">
        <v>6</v>
      </c>
      <c r="I59" s="292">
        <f t="shared" si="1"/>
        <v>191</v>
      </c>
      <c r="J59" s="293">
        <v>22</v>
      </c>
      <c r="K59" s="294">
        <v>4</v>
      </c>
      <c r="L59" s="294">
        <v>33</v>
      </c>
      <c r="M59" s="294">
        <v>692</v>
      </c>
      <c r="N59" s="294">
        <v>2</v>
      </c>
      <c r="O59" s="296"/>
      <c r="P59" s="297">
        <f t="shared" si="2"/>
        <v>753</v>
      </c>
      <c r="R59"/>
      <c r="S59"/>
    </row>
    <row r="60" spans="1:19" s="16" customFormat="1" ht="12.75" customHeight="1">
      <c r="A60" s="290"/>
      <c r="B60" s="291" t="s">
        <v>173</v>
      </c>
      <c r="C60" s="292">
        <f t="shared" si="0"/>
        <v>6</v>
      </c>
      <c r="D60" s="298"/>
      <c r="E60" s="299"/>
      <c r="F60" s="299"/>
      <c r="G60" s="299"/>
      <c r="H60" s="300"/>
      <c r="I60" s="301">
        <f t="shared" si="1"/>
        <v>0</v>
      </c>
      <c r="J60" s="298"/>
      <c r="K60" s="299"/>
      <c r="L60" s="299">
        <v>6</v>
      </c>
      <c r="M60" s="299"/>
      <c r="N60" s="299"/>
      <c r="O60" s="302"/>
      <c r="P60" s="303">
        <f t="shared" si="2"/>
        <v>6</v>
      </c>
      <c r="R60"/>
      <c r="S60"/>
    </row>
    <row r="61" spans="1:16" s="16" customFormat="1" ht="12.75" customHeight="1">
      <c r="A61" s="290"/>
      <c r="B61" s="291" t="s">
        <v>179</v>
      </c>
      <c r="C61" s="292">
        <f t="shared" si="0"/>
        <v>1</v>
      </c>
      <c r="D61" s="293"/>
      <c r="E61" s="294"/>
      <c r="F61" s="294">
        <v>1</v>
      </c>
      <c r="G61" s="294"/>
      <c r="H61" s="295"/>
      <c r="I61" s="292">
        <f t="shared" si="1"/>
        <v>1</v>
      </c>
      <c r="J61" s="293"/>
      <c r="K61" s="294"/>
      <c r="L61" s="294"/>
      <c r="M61" s="294"/>
      <c r="N61" s="294"/>
      <c r="O61" s="296"/>
      <c r="P61" s="297">
        <f t="shared" si="2"/>
        <v>0</v>
      </c>
    </row>
    <row r="62" spans="1:16" s="16" customFormat="1" ht="12.75" customHeight="1">
      <c r="A62" s="290"/>
      <c r="B62" s="291" t="s">
        <v>192</v>
      </c>
      <c r="C62" s="292">
        <f t="shared" si="0"/>
        <v>1</v>
      </c>
      <c r="D62" s="298"/>
      <c r="E62" s="299"/>
      <c r="F62" s="299"/>
      <c r="G62" s="299"/>
      <c r="H62" s="300"/>
      <c r="I62" s="301">
        <f t="shared" si="1"/>
        <v>0</v>
      </c>
      <c r="J62" s="298"/>
      <c r="K62" s="299"/>
      <c r="L62" s="299"/>
      <c r="M62" s="299">
        <v>1</v>
      </c>
      <c r="N62" s="299"/>
      <c r="O62" s="302"/>
      <c r="P62" s="303">
        <f t="shared" si="2"/>
        <v>1</v>
      </c>
    </row>
    <row r="63" spans="1:16" s="16" customFormat="1" ht="12.75" customHeight="1">
      <c r="A63" s="290"/>
      <c r="B63" s="291" t="s">
        <v>213</v>
      </c>
      <c r="C63" s="292">
        <f t="shared" si="0"/>
        <v>1</v>
      </c>
      <c r="D63" s="293"/>
      <c r="E63" s="294"/>
      <c r="F63" s="294"/>
      <c r="G63" s="294"/>
      <c r="H63" s="295"/>
      <c r="I63" s="292">
        <f t="shared" si="1"/>
        <v>0</v>
      </c>
      <c r="J63" s="293"/>
      <c r="K63" s="294"/>
      <c r="L63" s="294"/>
      <c r="M63" s="294">
        <v>1</v>
      </c>
      <c r="N63" s="294"/>
      <c r="O63" s="296"/>
      <c r="P63" s="297">
        <f t="shared" si="2"/>
        <v>1</v>
      </c>
    </row>
    <row r="64" spans="1:16" s="16" customFormat="1" ht="12.75" customHeight="1">
      <c r="A64" s="290"/>
      <c r="B64" s="291" t="s">
        <v>147</v>
      </c>
      <c r="C64" s="292">
        <f t="shared" si="0"/>
        <v>3</v>
      </c>
      <c r="D64" s="298"/>
      <c r="E64" s="299"/>
      <c r="F64" s="299"/>
      <c r="G64" s="299"/>
      <c r="H64" s="300">
        <v>3</v>
      </c>
      <c r="I64" s="301">
        <f t="shared" si="1"/>
        <v>3</v>
      </c>
      <c r="J64" s="298"/>
      <c r="K64" s="299"/>
      <c r="L64" s="299"/>
      <c r="M64" s="299"/>
      <c r="N64" s="299"/>
      <c r="O64" s="302"/>
      <c r="P64" s="303">
        <f t="shared" si="2"/>
        <v>0</v>
      </c>
    </row>
    <row r="65" spans="1:16" s="16" customFormat="1" ht="12.75" customHeight="1">
      <c r="A65" s="290"/>
      <c r="B65" s="291" t="s">
        <v>113</v>
      </c>
      <c r="C65" s="292">
        <f t="shared" si="0"/>
        <v>7</v>
      </c>
      <c r="D65" s="293"/>
      <c r="E65" s="294"/>
      <c r="F65" s="294">
        <v>1</v>
      </c>
      <c r="G65" s="294"/>
      <c r="H65" s="295"/>
      <c r="I65" s="292">
        <f t="shared" si="1"/>
        <v>1</v>
      </c>
      <c r="J65" s="293"/>
      <c r="K65" s="294"/>
      <c r="L65" s="294"/>
      <c r="M65" s="294">
        <v>6</v>
      </c>
      <c r="N65" s="294"/>
      <c r="O65" s="296"/>
      <c r="P65" s="297">
        <f t="shared" si="2"/>
        <v>6</v>
      </c>
    </row>
    <row r="66" spans="1:16" s="16" customFormat="1" ht="12.75" customHeight="1">
      <c r="A66" s="290"/>
      <c r="B66" s="291" t="s">
        <v>193</v>
      </c>
      <c r="C66" s="292">
        <f t="shared" si="0"/>
        <v>1</v>
      </c>
      <c r="D66" s="298"/>
      <c r="E66" s="299"/>
      <c r="F66" s="299"/>
      <c r="G66" s="299"/>
      <c r="H66" s="300"/>
      <c r="I66" s="301">
        <f t="shared" si="1"/>
        <v>0</v>
      </c>
      <c r="J66" s="298"/>
      <c r="K66" s="299"/>
      <c r="L66" s="299"/>
      <c r="M66" s="299">
        <v>1</v>
      </c>
      <c r="N66" s="299"/>
      <c r="O66" s="302"/>
      <c r="P66" s="303">
        <f t="shared" si="2"/>
        <v>1</v>
      </c>
    </row>
    <row r="67" spans="1:16" s="16" customFormat="1" ht="12.75" customHeight="1">
      <c r="A67" s="290"/>
      <c r="B67" s="291" t="s">
        <v>98</v>
      </c>
      <c r="C67" s="292">
        <f aca="true" t="shared" si="3" ref="C67:C103">I67+P67</f>
        <v>101</v>
      </c>
      <c r="D67" s="293"/>
      <c r="E67" s="294"/>
      <c r="F67" s="294">
        <v>3</v>
      </c>
      <c r="G67" s="294"/>
      <c r="H67" s="295">
        <v>74</v>
      </c>
      <c r="I67" s="292">
        <f aca="true" t="shared" si="4" ref="I67:I74">SUM(D67:H67)</f>
        <v>77</v>
      </c>
      <c r="J67" s="293"/>
      <c r="K67" s="294">
        <v>6</v>
      </c>
      <c r="L67" s="294"/>
      <c r="M67" s="294">
        <v>15</v>
      </c>
      <c r="N67" s="294">
        <v>2</v>
      </c>
      <c r="O67" s="296">
        <v>1</v>
      </c>
      <c r="P67" s="297">
        <f aca="true" t="shared" si="5" ref="P67:P77">SUM(J67:O67)</f>
        <v>24</v>
      </c>
    </row>
    <row r="68" spans="1:16" s="16" customFormat="1" ht="12.75" customHeight="1">
      <c r="A68" s="290"/>
      <c r="B68" s="291" t="s">
        <v>214</v>
      </c>
      <c r="C68" s="292">
        <f t="shared" si="3"/>
        <v>2</v>
      </c>
      <c r="D68" s="298"/>
      <c r="E68" s="299"/>
      <c r="F68" s="299">
        <v>1</v>
      </c>
      <c r="G68" s="299"/>
      <c r="H68" s="300"/>
      <c r="I68" s="301">
        <f t="shared" si="4"/>
        <v>1</v>
      </c>
      <c r="J68" s="298">
        <v>1</v>
      </c>
      <c r="K68" s="299"/>
      <c r="L68" s="299"/>
      <c r="M68" s="299"/>
      <c r="N68" s="299"/>
      <c r="O68" s="302"/>
      <c r="P68" s="303">
        <f t="shared" si="5"/>
        <v>1</v>
      </c>
    </row>
    <row r="69" spans="1:16" s="16" customFormat="1" ht="12.75" customHeight="1">
      <c r="A69" s="290"/>
      <c r="B69" s="291" t="s">
        <v>174</v>
      </c>
      <c r="C69" s="292">
        <f t="shared" si="3"/>
        <v>3</v>
      </c>
      <c r="D69" s="293"/>
      <c r="E69" s="294"/>
      <c r="F69" s="294"/>
      <c r="G69" s="294"/>
      <c r="H69" s="295"/>
      <c r="I69" s="292">
        <f t="shared" si="4"/>
        <v>0</v>
      </c>
      <c r="J69" s="293"/>
      <c r="K69" s="294">
        <v>1</v>
      </c>
      <c r="L69" s="294">
        <v>2</v>
      </c>
      <c r="M69" s="294"/>
      <c r="N69" s="294"/>
      <c r="O69" s="296"/>
      <c r="P69" s="297">
        <f t="shared" si="5"/>
        <v>3</v>
      </c>
    </row>
    <row r="70" spans="1:16" s="16" customFormat="1" ht="12.75" customHeight="1">
      <c r="A70" s="290"/>
      <c r="B70" s="291" t="s">
        <v>99</v>
      </c>
      <c r="C70" s="292">
        <f t="shared" si="3"/>
        <v>67</v>
      </c>
      <c r="D70" s="298"/>
      <c r="E70" s="299"/>
      <c r="F70" s="299">
        <v>16</v>
      </c>
      <c r="G70" s="299"/>
      <c r="H70" s="300">
        <v>3</v>
      </c>
      <c r="I70" s="301">
        <f t="shared" si="4"/>
        <v>19</v>
      </c>
      <c r="J70" s="298"/>
      <c r="K70" s="299">
        <v>1</v>
      </c>
      <c r="L70" s="299"/>
      <c r="M70" s="299">
        <v>44</v>
      </c>
      <c r="N70" s="299">
        <v>1</v>
      </c>
      <c r="O70" s="302">
        <v>2</v>
      </c>
      <c r="P70" s="303">
        <f t="shared" si="5"/>
        <v>48</v>
      </c>
    </row>
    <row r="71" spans="1:16" s="16" customFormat="1" ht="12.75" customHeight="1">
      <c r="A71" s="290"/>
      <c r="B71" s="291" t="s">
        <v>194</v>
      </c>
      <c r="C71" s="292">
        <f t="shared" si="3"/>
        <v>1</v>
      </c>
      <c r="D71" s="293"/>
      <c r="E71" s="294"/>
      <c r="F71" s="294"/>
      <c r="G71" s="294"/>
      <c r="H71" s="295"/>
      <c r="I71" s="292">
        <f t="shared" si="4"/>
        <v>0</v>
      </c>
      <c r="J71" s="293"/>
      <c r="K71" s="294"/>
      <c r="L71" s="294"/>
      <c r="M71" s="294"/>
      <c r="N71" s="294"/>
      <c r="O71" s="296">
        <v>1</v>
      </c>
      <c r="P71" s="297">
        <f t="shared" si="5"/>
        <v>1</v>
      </c>
    </row>
    <row r="72" spans="1:16" s="16" customFormat="1" ht="12.75" customHeight="1">
      <c r="A72" s="290"/>
      <c r="B72" s="291" t="s">
        <v>100</v>
      </c>
      <c r="C72" s="292">
        <f t="shared" si="3"/>
        <v>1444</v>
      </c>
      <c r="D72" s="298">
        <v>7</v>
      </c>
      <c r="E72" s="299">
        <v>4</v>
      </c>
      <c r="F72" s="299">
        <v>756</v>
      </c>
      <c r="G72" s="299">
        <v>1</v>
      </c>
      <c r="H72" s="300">
        <v>66</v>
      </c>
      <c r="I72" s="301">
        <f t="shared" si="4"/>
        <v>834</v>
      </c>
      <c r="J72" s="298">
        <v>3</v>
      </c>
      <c r="K72" s="299">
        <v>5</v>
      </c>
      <c r="L72" s="299">
        <v>173</v>
      </c>
      <c r="M72" s="299">
        <v>360</v>
      </c>
      <c r="N72" s="299">
        <v>63</v>
      </c>
      <c r="O72" s="302">
        <v>6</v>
      </c>
      <c r="P72" s="303">
        <f t="shared" si="5"/>
        <v>610</v>
      </c>
    </row>
    <row r="73" spans="1:16" s="16" customFormat="1" ht="12.75" customHeight="1">
      <c r="A73" s="290"/>
      <c r="B73" s="291" t="s">
        <v>175</v>
      </c>
      <c r="C73" s="292">
        <f t="shared" si="3"/>
        <v>2</v>
      </c>
      <c r="D73" s="293"/>
      <c r="E73" s="294">
        <v>1</v>
      </c>
      <c r="F73" s="294"/>
      <c r="G73" s="294"/>
      <c r="H73" s="295"/>
      <c r="I73" s="292">
        <f t="shared" si="4"/>
        <v>1</v>
      </c>
      <c r="J73" s="293"/>
      <c r="K73" s="294"/>
      <c r="L73" s="294"/>
      <c r="M73" s="294"/>
      <c r="N73" s="294">
        <v>1</v>
      </c>
      <c r="O73" s="296"/>
      <c r="P73" s="297">
        <f t="shared" si="5"/>
        <v>1</v>
      </c>
    </row>
    <row r="74" spans="1:16" s="16" customFormat="1" ht="12.75" customHeight="1">
      <c r="A74" s="290"/>
      <c r="B74" s="291" t="s">
        <v>139</v>
      </c>
      <c r="C74" s="292">
        <f t="shared" si="3"/>
        <v>3</v>
      </c>
      <c r="D74" s="298"/>
      <c r="E74" s="299">
        <v>1</v>
      </c>
      <c r="F74" s="299"/>
      <c r="G74" s="299"/>
      <c r="H74" s="300"/>
      <c r="I74" s="301">
        <f t="shared" si="4"/>
        <v>1</v>
      </c>
      <c r="J74" s="298"/>
      <c r="K74" s="299"/>
      <c r="L74" s="299"/>
      <c r="M74" s="299">
        <v>1</v>
      </c>
      <c r="N74" s="299"/>
      <c r="O74" s="302">
        <v>1</v>
      </c>
      <c r="P74" s="303">
        <f t="shared" si="5"/>
        <v>2</v>
      </c>
    </row>
    <row r="75" spans="1:16" s="16" customFormat="1" ht="12.75" customHeight="1">
      <c r="A75" s="290"/>
      <c r="B75" s="291" t="s">
        <v>115</v>
      </c>
      <c r="C75" s="292">
        <f t="shared" si="3"/>
        <v>13</v>
      </c>
      <c r="D75" s="293"/>
      <c r="E75" s="294">
        <v>1</v>
      </c>
      <c r="F75" s="294">
        <v>1</v>
      </c>
      <c r="G75" s="294"/>
      <c r="H75" s="295">
        <v>1</v>
      </c>
      <c r="I75" s="292">
        <f aca="true" t="shared" si="6" ref="I75:I82">SUM(D75:H75)</f>
        <v>3</v>
      </c>
      <c r="J75" s="293">
        <v>3</v>
      </c>
      <c r="K75" s="294"/>
      <c r="L75" s="294"/>
      <c r="M75" s="294">
        <v>1</v>
      </c>
      <c r="N75" s="294">
        <v>5</v>
      </c>
      <c r="O75" s="296">
        <v>1</v>
      </c>
      <c r="P75" s="297">
        <f t="shared" si="5"/>
        <v>10</v>
      </c>
    </row>
    <row r="76" spans="1:16" s="16" customFormat="1" ht="12.75" customHeight="1">
      <c r="A76" s="290"/>
      <c r="B76" s="291" t="s">
        <v>101</v>
      </c>
      <c r="C76" s="292">
        <f t="shared" si="3"/>
        <v>67</v>
      </c>
      <c r="D76" s="298"/>
      <c r="E76" s="299">
        <v>12</v>
      </c>
      <c r="F76" s="299">
        <v>3</v>
      </c>
      <c r="G76" s="299"/>
      <c r="H76" s="300">
        <v>2</v>
      </c>
      <c r="I76" s="301">
        <f t="shared" si="6"/>
        <v>17</v>
      </c>
      <c r="J76" s="298">
        <v>24</v>
      </c>
      <c r="K76" s="299"/>
      <c r="L76" s="299">
        <v>9</v>
      </c>
      <c r="M76" s="299">
        <v>15</v>
      </c>
      <c r="N76" s="299">
        <v>2</v>
      </c>
      <c r="O76" s="302"/>
      <c r="P76" s="303">
        <f t="shared" si="5"/>
        <v>50</v>
      </c>
    </row>
    <row r="77" spans="2:16" s="16" customFormat="1" ht="12.75" customHeight="1">
      <c r="B77" s="314" t="s">
        <v>102</v>
      </c>
      <c r="C77" s="292">
        <f t="shared" si="3"/>
        <v>19</v>
      </c>
      <c r="D77" s="293"/>
      <c r="E77" s="294">
        <v>5</v>
      </c>
      <c r="F77" s="294"/>
      <c r="G77" s="294"/>
      <c r="H77" s="295">
        <v>8</v>
      </c>
      <c r="I77" s="292">
        <f t="shared" si="6"/>
        <v>13</v>
      </c>
      <c r="J77" s="293">
        <v>2</v>
      </c>
      <c r="K77" s="294"/>
      <c r="L77" s="294"/>
      <c r="M77" s="294">
        <v>4</v>
      </c>
      <c r="N77" s="294"/>
      <c r="O77" s="296"/>
      <c r="P77" s="297">
        <f t="shared" si="5"/>
        <v>6</v>
      </c>
    </row>
    <row r="78" spans="2:16" s="16" customFormat="1" ht="12.75" customHeight="1" hidden="1">
      <c r="B78" s="291"/>
      <c r="C78" s="292">
        <f t="shared" si="3"/>
        <v>0</v>
      </c>
      <c r="D78" s="298"/>
      <c r="E78" s="299"/>
      <c r="F78" s="299"/>
      <c r="G78" s="299"/>
      <c r="H78" s="300"/>
      <c r="I78" s="301">
        <f t="shared" si="6"/>
        <v>0</v>
      </c>
      <c r="J78" s="298"/>
      <c r="K78" s="299"/>
      <c r="L78" s="299"/>
      <c r="M78" s="299"/>
      <c r="N78" s="299"/>
      <c r="O78" s="302"/>
      <c r="P78" s="303">
        <f>SUM(J78:M78)</f>
        <v>0</v>
      </c>
    </row>
    <row r="79" spans="2:16" s="16" customFormat="1" ht="12.75" customHeight="1" hidden="1">
      <c r="B79" s="291"/>
      <c r="C79" s="292">
        <f t="shared" si="3"/>
        <v>0</v>
      </c>
      <c r="D79" s="293"/>
      <c r="E79" s="294"/>
      <c r="F79" s="294"/>
      <c r="G79" s="294"/>
      <c r="H79" s="295"/>
      <c r="I79" s="292">
        <f t="shared" si="6"/>
        <v>0</v>
      </c>
      <c r="J79" s="293"/>
      <c r="K79" s="294"/>
      <c r="L79" s="294"/>
      <c r="M79" s="294"/>
      <c r="N79" s="294"/>
      <c r="O79" s="296"/>
      <c r="P79" s="297">
        <f>SUM(J79:M79)</f>
        <v>0</v>
      </c>
    </row>
    <row r="80" spans="2:16" s="16" customFormat="1" ht="12.75" customHeight="1" hidden="1">
      <c r="B80" s="291"/>
      <c r="C80" s="292">
        <f t="shared" si="3"/>
        <v>0</v>
      </c>
      <c r="D80" s="298"/>
      <c r="E80" s="299"/>
      <c r="F80" s="299"/>
      <c r="G80" s="299"/>
      <c r="H80" s="300"/>
      <c r="I80" s="301">
        <f t="shared" si="6"/>
        <v>0</v>
      </c>
      <c r="J80" s="298"/>
      <c r="K80" s="299"/>
      <c r="L80" s="299"/>
      <c r="M80" s="299"/>
      <c r="N80" s="299"/>
      <c r="O80" s="302"/>
      <c r="P80" s="303">
        <f>SUM(J80:M80)</f>
        <v>0</v>
      </c>
    </row>
    <row r="81" spans="2:16" s="16" customFormat="1" ht="12.75" customHeight="1" hidden="1">
      <c r="B81" s="291"/>
      <c r="C81" s="292">
        <f t="shared" si="3"/>
        <v>0</v>
      </c>
      <c r="D81" s="293"/>
      <c r="E81" s="294"/>
      <c r="F81" s="294"/>
      <c r="G81" s="294"/>
      <c r="H81" s="295"/>
      <c r="I81" s="292">
        <f t="shared" si="6"/>
        <v>0</v>
      </c>
      <c r="J81" s="293"/>
      <c r="K81" s="294"/>
      <c r="L81" s="294"/>
      <c r="M81" s="294"/>
      <c r="N81" s="294"/>
      <c r="O81" s="296"/>
      <c r="P81" s="297">
        <f>SUM(J81:M81)</f>
        <v>0</v>
      </c>
    </row>
    <row r="82" spans="2:16" s="16" customFormat="1" ht="12.75" customHeight="1" hidden="1">
      <c r="B82" s="155"/>
      <c r="C82" s="12">
        <f t="shared" si="3"/>
        <v>0</v>
      </c>
      <c r="D82" s="275"/>
      <c r="E82" s="281"/>
      <c r="F82" s="281"/>
      <c r="G82" s="281"/>
      <c r="H82" s="278"/>
      <c r="I82" s="185">
        <f t="shared" si="6"/>
        <v>0</v>
      </c>
      <c r="J82" s="275">
        <v>0</v>
      </c>
      <c r="K82" s="281">
        <v>0</v>
      </c>
      <c r="L82" s="281">
        <v>0</v>
      </c>
      <c r="M82" s="281">
        <v>0</v>
      </c>
      <c r="N82" s="281">
        <v>0</v>
      </c>
      <c r="O82" s="289">
        <v>0</v>
      </c>
      <c r="P82" s="186">
        <f>SUM(J82:M82)</f>
        <v>0</v>
      </c>
    </row>
    <row r="83" spans="1:16" s="273" customFormat="1" ht="21.75" customHeight="1">
      <c r="A83" s="582" t="s">
        <v>85</v>
      </c>
      <c r="B83" s="583"/>
      <c r="C83" s="262">
        <f>I83+P83</f>
        <v>3536</v>
      </c>
      <c r="D83" s="276">
        <f aca="true" t="shared" si="7" ref="D83:P83">SUM(D4:D82)</f>
        <v>89</v>
      </c>
      <c r="E83" s="263">
        <f t="shared" si="7"/>
        <v>431</v>
      </c>
      <c r="F83" s="263">
        <f t="shared" si="7"/>
        <v>876</v>
      </c>
      <c r="G83" s="263">
        <f t="shared" si="7"/>
        <v>8</v>
      </c>
      <c r="H83" s="279">
        <f t="shared" si="7"/>
        <v>252</v>
      </c>
      <c r="I83" s="265">
        <f t="shared" si="7"/>
        <v>1656</v>
      </c>
      <c r="J83" s="276">
        <f t="shared" si="7"/>
        <v>120</v>
      </c>
      <c r="K83" s="263">
        <f t="shared" si="7"/>
        <v>26</v>
      </c>
      <c r="L83" s="263">
        <f t="shared" si="7"/>
        <v>274</v>
      </c>
      <c r="M83" s="263">
        <f t="shared" si="7"/>
        <v>1345</v>
      </c>
      <c r="N83" s="263">
        <f t="shared" si="7"/>
        <v>89</v>
      </c>
      <c r="O83" s="264">
        <f t="shared" si="7"/>
        <v>26</v>
      </c>
      <c r="P83" s="271">
        <f t="shared" si="7"/>
        <v>1880</v>
      </c>
    </row>
    <row r="84" spans="1:16" s="16" customFormat="1" ht="12.75">
      <c r="A84" s="304"/>
      <c r="B84" s="291" t="s">
        <v>122</v>
      </c>
      <c r="C84" s="292">
        <f t="shared" si="3"/>
        <v>3</v>
      </c>
      <c r="D84" s="293"/>
      <c r="E84" s="294"/>
      <c r="F84" s="294"/>
      <c r="G84" s="294"/>
      <c r="H84" s="295"/>
      <c r="I84" s="292">
        <f aca="true" t="shared" si="8" ref="I84:I102">SUM(D84:H84)</f>
        <v>0</v>
      </c>
      <c r="J84" s="293"/>
      <c r="K84" s="294"/>
      <c r="L84" s="294"/>
      <c r="M84" s="294">
        <v>3</v>
      </c>
      <c r="N84" s="294"/>
      <c r="O84" s="296"/>
      <c r="P84" s="297">
        <f aca="true" t="shared" si="9" ref="P84:P102">SUM(J84:O84)</f>
        <v>3</v>
      </c>
    </row>
    <row r="85" spans="1:16" s="16" customFormat="1" ht="12.75">
      <c r="A85" s="290"/>
      <c r="B85" s="291" t="s">
        <v>140</v>
      </c>
      <c r="C85" s="292">
        <f t="shared" si="3"/>
        <v>1</v>
      </c>
      <c r="D85" s="298"/>
      <c r="E85" s="299"/>
      <c r="F85" s="299">
        <v>1</v>
      </c>
      <c r="G85" s="299"/>
      <c r="H85" s="300"/>
      <c r="I85" s="301">
        <f t="shared" si="8"/>
        <v>1</v>
      </c>
      <c r="J85" s="298"/>
      <c r="K85" s="299"/>
      <c r="L85" s="299"/>
      <c r="M85" s="299"/>
      <c r="N85" s="299"/>
      <c r="O85" s="302"/>
      <c r="P85" s="297">
        <f t="shared" si="9"/>
        <v>0</v>
      </c>
    </row>
    <row r="86" spans="1:16" s="16" customFormat="1" ht="12.75">
      <c r="A86" s="290"/>
      <c r="B86" s="291" t="s">
        <v>141</v>
      </c>
      <c r="C86" s="292">
        <f t="shared" si="3"/>
        <v>23</v>
      </c>
      <c r="D86" s="298">
        <v>2</v>
      </c>
      <c r="E86" s="299">
        <v>2</v>
      </c>
      <c r="F86" s="299"/>
      <c r="G86" s="299">
        <v>3</v>
      </c>
      <c r="H86" s="300"/>
      <c r="I86" s="301">
        <f t="shared" si="8"/>
        <v>7</v>
      </c>
      <c r="J86" s="298"/>
      <c r="K86" s="299"/>
      <c r="L86" s="299"/>
      <c r="M86" s="299">
        <v>16</v>
      </c>
      <c r="N86" s="299"/>
      <c r="O86" s="302"/>
      <c r="P86" s="297">
        <f t="shared" si="9"/>
        <v>16</v>
      </c>
    </row>
    <row r="87" spans="1:16" s="16" customFormat="1" ht="12.75">
      <c r="A87" s="290"/>
      <c r="B87" s="291" t="s">
        <v>215</v>
      </c>
      <c r="C87" s="292">
        <f t="shared" si="3"/>
        <v>4</v>
      </c>
      <c r="D87" s="293"/>
      <c r="E87" s="294"/>
      <c r="F87" s="294"/>
      <c r="G87" s="294"/>
      <c r="H87" s="295"/>
      <c r="I87" s="292">
        <f t="shared" si="8"/>
        <v>0</v>
      </c>
      <c r="J87" s="293"/>
      <c r="K87" s="294"/>
      <c r="L87" s="294"/>
      <c r="M87" s="294">
        <v>4</v>
      </c>
      <c r="N87" s="294"/>
      <c r="O87" s="296"/>
      <c r="P87" s="297">
        <f t="shared" si="9"/>
        <v>4</v>
      </c>
    </row>
    <row r="88" spans="1:16" s="16" customFormat="1" ht="12.75">
      <c r="A88" s="290"/>
      <c r="B88" s="291" t="s">
        <v>123</v>
      </c>
      <c r="C88" s="292">
        <f t="shared" si="3"/>
        <v>4</v>
      </c>
      <c r="D88" s="298"/>
      <c r="E88" s="299">
        <v>3</v>
      </c>
      <c r="F88" s="299"/>
      <c r="G88" s="299"/>
      <c r="H88" s="300"/>
      <c r="I88" s="301">
        <f t="shared" si="8"/>
        <v>3</v>
      </c>
      <c r="J88" s="298"/>
      <c r="K88" s="299"/>
      <c r="L88" s="299">
        <v>1</v>
      </c>
      <c r="M88" s="299"/>
      <c r="N88" s="299"/>
      <c r="O88" s="302"/>
      <c r="P88" s="297">
        <f t="shared" si="9"/>
        <v>1</v>
      </c>
    </row>
    <row r="89" spans="1:16" s="16" customFormat="1" ht="12.75">
      <c r="A89" s="290"/>
      <c r="B89" s="291" t="s">
        <v>124</v>
      </c>
      <c r="C89" s="292">
        <f t="shared" si="3"/>
        <v>1</v>
      </c>
      <c r="D89" s="293"/>
      <c r="E89" s="294"/>
      <c r="F89" s="294"/>
      <c r="G89" s="294"/>
      <c r="H89" s="295"/>
      <c r="I89" s="292">
        <f t="shared" si="8"/>
        <v>0</v>
      </c>
      <c r="J89" s="293"/>
      <c r="K89" s="294"/>
      <c r="L89" s="294">
        <v>1</v>
      </c>
      <c r="M89" s="294"/>
      <c r="N89" s="294"/>
      <c r="O89" s="296"/>
      <c r="P89" s="297">
        <f t="shared" si="9"/>
        <v>1</v>
      </c>
    </row>
    <row r="90" spans="1:16" s="16" customFormat="1" ht="12.75" customHeight="1">
      <c r="A90" s="290"/>
      <c r="B90" s="291" t="s">
        <v>116</v>
      </c>
      <c r="C90" s="292">
        <f t="shared" si="3"/>
        <v>25</v>
      </c>
      <c r="D90" s="293"/>
      <c r="E90" s="294">
        <v>2</v>
      </c>
      <c r="F90" s="294">
        <v>1</v>
      </c>
      <c r="G90" s="294"/>
      <c r="H90" s="295">
        <v>1</v>
      </c>
      <c r="I90" s="292">
        <f t="shared" si="8"/>
        <v>4</v>
      </c>
      <c r="J90" s="293">
        <v>12</v>
      </c>
      <c r="K90" s="294"/>
      <c r="L90" s="294"/>
      <c r="M90" s="294">
        <v>9</v>
      </c>
      <c r="N90" s="294"/>
      <c r="O90" s="296"/>
      <c r="P90" s="297">
        <f t="shared" si="9"/>
        <v>21</v>
      </c>
    </row>
    <row r="91" spans="1:16" s="16" customFormat="1" ht="12.75" customHeight="1">
      <c r="A91" s="290"/>
      <c r="B91" s="291" t="s">
        <v>131</v>
      </c>
      <c r="C91" s="292">
        <f t="shared" si="3"/>
        <v>1</v>
      </c>
      <c r="D91" s="293"/>
      <c r="E91" s="294"/>
      <c r="F91" s="294"/>
      <c r="G91" s="294"/>
      <c r="H91" s="295"/>
      <c r="I91" s="292">
        <f t="shared" si="8"/>
        <v>0</v>
      </c>
      <c r="J91" s="293"/>
      <c r="K91" s="294"/>
      <c r="L91" s="294"/>
      <c r="M91" s="294">
        <v>1</v>
      </c>
      <c r="N91" s="294"/>
      <c r="O91" s="296"/>
      <c r="P91" s="297">
        <f t="shared" si="9"/>
        <v>1</v>
      </c>
    </row>
    <row r="92" spans="1:16" s="16" customFormat="1" ht="12.75" customHeight="1">
      <c r="A92" s="290"/>
      <c r="B92" s="291" t="s">
        <v>180</v>
      </c>
      <c r="C92" s="292">
        <f t="shared" si="3"/>
        <v>1</v>
      </c>
      <c r="D92" s="298"/>
      <c r="E92" s="299"/>
      <c r="F92" s="299"/>
      <c r="G92" s="299">
        <v>1</v>
      </c>
      <c r="H92" s="300"/>
      <c r="I92" s="301">
        <f t="shared" si="8"/>
        <v>1</v>
      </c>
      <c r="J92" s="298"/>
      <c r="K92" s="299"/>
      <c r="L92" s="299"/>
      <c r="M92" s="299"/>
      <c r="N92" s="299"/>
      <c r="O92" s="302"/>
      <c r="P92" s="303">
        <f t="shared" si="9"/>
        <v>0</v>
      </c>
    </row>
    <row r="93" spans="1:16" s="16" customFormat="1" ht="12.75" customHeight="1">
      <c r="A93" s="290"/>
      <c r="B93" s="291" t="s">
        <v>103</v>
      </c>
      <c r="C93" s="292">
        <f t="shared" si="3"/>
        <v>192</v>
      </c>
      <c r="D93" s="293">
        <v>16</v>
      </c>
      <c r="E93" s="294">
        <v>23</v>
      </c>
      <c r="F93" s="294">
        <v>78</v>
      </c>
      <c r="G93" s="294">
        <v>41</v>
      </c>
      <c r="H93" s="295">
        <v>27</v>
      </c>
      <c r="I93" s="292">
        <f t="shared" si="8"/>
        <v>185</v>
      </c>
      <c r="J93" s="293"/>
      <c r="K93" s="294"/>
      <c r="L93" s="294"/>
      <c r="M93" s="294">
        <v>4</v>
      </c>
      <c r="N93" s="294">
        <v>2</v>
      </c>
      <c r="O93" s="296">
        <v>1</v>
      </c>
      <c r="P93" s="297">
        <f t="shared" si="9"/>
        <v>7</v>
      </c>
    </row>
    <row r="94" spans="1:16" s="16" customFormat="1" ht="12.75" customHeight="1">
      <c r="A94" s="290"/>
      <c r="B94" s="291" t="s">
        <v>125</v>
      </c>
      <c r="C94" s="292">
        <f t="shared" si="3"/>
        <v>1</v>
      </c>
      <c r="D94" s="298"/>
      <c r="E94" s="299"/>
      <c r="F94" s="299"/>
      <c r="G94" s="299"/>
      <c r="H94" s="300">
        <v>1</v>
      </c>
      <c r="I94" s="301">
        <f t="shared" si="8"/>
        <v>1</v>
      </c>
      <c r="J94" s="298"/>
      <c r="K94" s="299"/>
      <c r="L94" s="299"/>
      <c r="M94" s="299"/>
      <c r="N94" s="299"/>
      <c r="O94" s="302"/>
      <c r="P94" s="303">
        <f t="shared" si="9"/>
        <v>0</v>
      </c>
    </row>
    <row r="95" spans="1:16" s="16" customFormat="1" ht="12.75" customHeight="1">
      <c r="A95" s="290"/>
      <c r="B95" s="291" t="s">
        <v>126</v>
      </c>
      <c r="C95" s="292">
        <f t="shared" si="3"/>
        <v>1</v>
      </c>
      <c r="D95" s="293"/>
      <c r="E95" s="294"/>
      <c r="F95" s="294"/>
      <c r="G95" s="294"/>
      <c r="H95" s="295"/>
      <c r="I95" s="292">
        <f t="shared" si="8"/>
        <v>0</v>
      </c>
      <c r="J95" s="293"/>
      <c r="K95" s="294">
        <v>1</v>
      </c>
      <c r="L95" s="294"/>
      <c r="M95" s="294"/>
      <c r="N95" s="294"/>
      <c r="O95" s="296"/>
      <c r="P95" s="297">
        <f t="shared" si="9"/>
        <v>1</v>
      </c>
    </row>
    <row r="96" spans="2:16" s="16" customFormat="1" ht="12.75" customHeight="1">
      <c r="B96" s="291" t="s">
        <v>142</v>
      </c>
      <c r="C96" s="292">
        <f t="shared" si="3"/>
        <v>2</v>
      </c>
      <c r="D96" s="298"/>
      <c r="E96" s="299"/>
      <c r="F96" s="299"/>
      <c r="G96" s="299"/>
      <c r="H96" s="300"/>
      <c r="I96" s="301">
        <f t="shared" si="8"/>
        <v>0</v>
      </c>
      <c r="J96" s="298"/>
      <c r="K96" s="299"/>
      <c r="L96" s="299"/>
      <c r="M96" s="299">
        <v>1</v>
      </c>
      <c r="N96" s="299">
        <v>1</v>
      </c>
      <c r="O96" s="302"/>
      <c r="P96" s="303">
        <f t="shared" si="9"/>
        <v>2</v>
      </c>
    </row>
    <row r="97" spans="2:16" s="16" customFormat="1" ht="12.75" customHeight="1" hidden="1">
      <c r="B97" s="291"/>
      <c r="C97" s="292">
        <f t="shared" si="3"/>
        <v>0</v>
      </c>
      <c r="D97" s="293"/>
      <c r="E97" s="294"/>
      <c r="F97" s="294"/>
      <c r="G97" s="294"/>
      <c r="H97" s="295"/>
      <c r="I97" s="292">
        <f t="shared" si="8"/>
        <v>0</v>
      </c>
      <c r="J97" s="293"/>
      <c r="K97" s="294"/>
      <c r="L97" s="294"/>
      <c r="M97" s="294"/>
      <c r="N97" s="294"/>
      <c r="O97" s="296"/>
      <c r="P97" s="297">
        <f t="shared" si="9"/>
        <v>0</v>
      </c>
    </row>
    <row r="98" spans="2:16" s="16" customFormat="1" ht="12.75" customHeight="1" hidden="1">
      <c r="B98" s="291"/>
      <c r="C98" s="292">
        <f t="shared" si="3"/>
        <v>0</v>
      </c>
      <c r="D98" s="298"/>
      <c r="E98" s="299"/>
      <c r="F98" s="299"/>
      <c r="G98" s="299"/>
      <c r="H98" s="300"/>
      <c r="I98" s="301">
        <f t="shared" si="8"/>
        <v>0</v>
      </c>
      <c r="J98" s="298"/>
      <c r="K98" s="299"/>
      <c r="L98" s="299"/>
      <c r="M98" s="299"/>
      <c r="N98" s="299"/>
      <c r="O98" s="302"/>
      <c r="P98" s="303">
        <f t="shared" si="9"/>
        <v>0</v>
      </c>
    </row>
    <row r="99" spans="2:16" s="16" customFormat="1" ht="12.75" customHeight="1" hidden="1">
      <c r="B99" s="291"/>
      <c r="C99" s="292">
        <f t="shared" si="3"/>
        <v>0</v>
      </c>
      <c r="D99" s="293"/>
      <c r="E99" s="294"/>
      <c r="F99" s="294"/>
      <c r="G99" s="294"/>
      <c r="H99" s="295"/>
      <c r="I99" s="292">
        <f t="shared" si="8"/>
        <v>0</v>
      </c>
      <c r="J99" s="293"/>
      <c r="K99" s="294"/>
      <c r="L99" s="294"/>
      <c r="M99" s="294"/>
      <c r="N99" s="294"/>
      <c r="O99" s="296"/>
      <c r="P99" s="297">
        <f t="shared" si="9"/>
        <v>0</v>
      </c>
    </row>
    <row r="100" spans="2:16" s="16" customFormat="1" ht="12.75" customHeight="1" hidden="1">
      <c r="B100" s="291"/>
      <c r="C100" s="292">
        <f t="shared" si="3"/>
        <v>0</v>
      </c>
      <c r="D100" s="298"/>
      <c r="E100" s="299"/>
      <c r="F100" s="299"/>
      <c r="G100" s="299"/>
      <c r="H100" s="300"/>
      <c r="I100" s="301">
        <f t="shared" si="8"/>
        <v>0</v>
      </c>
      <c r="J100" s="298"/>
      <c r="K100" s="299"/>
      <c r="L100" s="299"/>
      <c r="M100" s="299"/>
      <c r="N100" s="299"/>
      <c r="O100" s="302"/>
      <c r="P100" s="303">
        <f t="shared" si="9"/>
        <v>0</v>
      </c>
    </row>
    <row r="101" spans="2:16" s="16" customFormat="1" ht="12.75" customHeight="1" hidden="1">
      <c r="B101" s="291"/>
      <c r="C101" s="292">
        <f t="shared" si="3"/>
        <v>0</v>
      </c>
      <c r="D101" s="293"/>
      <c r="E101" s="294"/>
      <c r="F101" s="294"/>
      <c r="G101" s="294"/>
      <c r="H101" s="295"/>
      <c r="I101" s="292">
        <f t="shared" si="8"/>
        <v>0</v>
      </c>
      <c r="J101" s="293"/>
      <c r="K101" s="294"/>
      <c r="L101" s="294"/>
      <c r="M101" s="294"/>
      <c r="N101" s="294"/>
      <c r="O101" s="296"/>
      <c r="P101" s="297">
        <f t="shared" si="9"/>
        <v>0</v>
      </c>
    </row>
    <row r="102" spans="2:16" s="16" customFormat="1" ht="12.75" customHeight="1" hidden="1">
      <c r="B102" s="155"/>
      <c r="C102" s="12">
        <f t="shared" si="3"/>
        <v>0</v>
      </c>
      <c r="D102" s="275"/>
      <c r="E102" s="281"/>
      <c r="F102" s="281"/>
      <c r="G102" s="281"/>
      <c r="H102" s="278"/>
      <c r="I102" s="185">
        <f t="shared" si="8"/>
        <v>0</v>
      </c>
      <c r="J102" s="275"/>
      <c r="K102" s="281"/>
      <c r="L102" s="281"/>
      <c r="M102" s="281"/>
      <c r="N102" s="281"/>
      <c r="O102" s="289"/>
      <c r="P102" s="186">
        <f t="shared" si="9"/>
        <v>0</v>
      </c>
    </row>
    <row r="103" spans="1:16" s="192" customFormat="1" ht="20.25" customHeight="1">
      <c r="A103" s="582" t="s">
        <v>86</v>
      </c>
      <c r="B103" s="583"/>
      <c r="C103" s="266">
        <f t="shared" si="3"/>
        <v>259</v>
      </c>
      <c r="D103" s="277">
        <f aca="true" t="shared" si="10" ref="D103:P103">SUM(D84:D102)</f>
        <v>18</v>
      </c>
      <c r="E103" s="267">
        <f t="shared" si="10"/>
        <v>30</v>
      </c>
      <c r="F103" s="267">
        <f t="shared" si="10"/>
        <v>80</v>
      </c>
      <c r="G103" s="267">
        <f t="shared" si="10"/>
        <v>45</v>
      </c>
      <c r="H103" s="280">
        <f t="shared" si="10"/>
        <v>29</v>
      </c>
      <c r="I103" s="269">
        <f t="shared" si="10"/>
        <v>202</v>
      </c>
      <c r="J103" s="270">
        <f t="shared" si="10"/>
        <v>12</v>
      </c>
      <c r="K103" s="267">
        <f t="shared" si="10"/>
        <v>1</v>
      </c>
      <c r="L103" s="267">
        <f t="shared" si="10"/>
        <v>2</v>
      </c>
      <c r="M103" s="267">
        <f t="shared" si="10"/>
        <v>38</v>
      </c>
      <c r="N103" s="267">
        <f t="shared" si="10"/>
        <v>3</v>
      </c>
      <c r="O103" s="268">
        <f t="shared" si="10"/>
        <v>1</v>
      </c>
      <c r="P103" s="272">
        <f t="shared" si="10"/>
        <v>57</v>
      </c>
    </row>
    <row r="104" spans="1:16" ht="19.5" customHeight="1">
      <c r="A104" s="584" t="s">
        <v>52</v>
      </c>
      <c r="B104" s="585"/>
      <c r="C104" s="400">
        <f>I104+P104</f>
        <v>3795</v>
      </c>
      <c r="D104" s="401">
        <f aca="true" t="shared" si="11" ref="D104:P104">D83+D103</f>
        <v>107</v>
      </c>
      <c r="E104" s="402">
        <f t="shared" si="11"/>
        <v>461</v>
      </c>
      <c r="F104" s="402">
        <f t="shared" si="11"/>
        <v>956</v>
      </c>
      <c r="G104" s="402">
        <f t="shared" si="11"/>
        <v>53</v>
      </c>
      <c r="H104" s="403">
        <f t="shared" si="11"/>
        <v>281</v>
      </c>
      <c r="I104" s="403">
        <f t="shared" si="11"/>
        <v>1858</v>
      </c>
      <c r="J104" s="401">
        <f t="shared" si="11"/>
        <v>132</v>
      </c>
      <c r="K104" s="402">
        <f t="shared" si="11"/>
        <v>27</v>
      </c>
      <c r="L104" s="402">
        <f t="shared" si="11"/>
        <v>276</v>
      </c>
      <c r="M104" s="402">
        <f t="shared" si="11"/>
        <v>1383</v>
      </c>
      <c r="N104" s="402">
        <f t="shared" si="11"/>
        <v>92</v>
      </c>
      <c r="O104" s="404">
        <f t="shared" si="11"/>
        <v>27</v>
      </c>
      <c r="P104" s="401">
        <f t="shared" si="11"/>
        <v>1937</v>
      </c>
    </row>
    <row r="106" ht="12.75">
      <c r="B106" s="161" t="s">
        <v>104</v>
      </c>
    </row>
  </sheetData>
  <sheetProtection/>
  <mergeCells count="5">
    <mergeCell ref="A1:P1"/>
    <mergeCell ref="A3:B3"/>
    <mergeCell ref="A83:B83"/>
    <mergeCell ref="A103:B103"/>
    <mergeCell ref="A104:B104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F38" sqref="F38"/>
    </sheetView>
  </sheetViews>
  <sheetFormatPr defaultColWidth="9.00390625" defaultRowHeight="12.75"/>
  <cols>
    <col min="1" max="1" width="22.875" style="2" customWidth="1"/>
    <col min="2" max="5" width="20.875" style="2" customWidth="1"/>
    <col min="6" max="16384" width="9.125" style="2" customWidth="1"/>
  </cols>
  <sheetData>
    <row r="1" s="3" customFormat="1" ht="25.5" customHeight="1">
      <c r="A1" s="150" t="s">
        <v>245</v>
      </c>
    </row>
    <row r="2" spans="1:5" s="3" customFormat="1" ht="30.75" customHeight="1">
      <c r="A2" s="8"/>
      <c r="B2" s="586" t="s">
        <v>134</v>
      </c>
      <c r="C2" s="587"/>
      <c r="D2" s="586" t="s">
        <v>135</v>
      </c>
      <c r="E2" s="590"/>
    </row>
    <row r="3" spans="1:10" s="1" customFormat="1" ht="13.5" customHeight="1">
      <c r="A3" s="5"/>
      <c r="B3" s="588"/>
      <c r="C3" s="589"/>
      <c r="D3" s="588"/>
      <c r="E3" s="591"/>
      <c r="F3" s="111"/>
      <c r="G3" s="111"/>
      <c r="H3" s="111"/>
      <c r="I3" s="111"/>
      <c r="J3" s="111"/>
    </row>
    <row r="4" spans="1:15" s="1" customFormat="1" ht="18" customHeight="1">
      <c r="A4" s="5" t="s">
        <v>54</v>
      </c>
      <c r="B4" s="151" t="s">
        <v>202</v>
      </c>
      <c r="C4" s="152" t="s">
        <v>203</v>
      </c>
      <c r="D4" s="317" t="s">
        <v>202</v>
      </c>
      <c r="E4" s="318" t="s">
        <v>203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s="1" customFormat="1" ht="31.5" customHeight="1">
      <c r="A5" s="405" t="s">
        <v>53</v>
      </c>
      <c r="B5" s="406">
        <f>B11+B16</f>
        <v>2289</v>
      </c>
      <c r="C5" s="406">
        <f>C11+C16</f>
        <v>1657</v>
      </c>
      <c r="D5" s="407">
        <f>D11+D16</f>
        <v>3499</v>
      </c>
      <c r="E5" s="408">
        <f>E11+E16</f>
        <v>1548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5" s="1" customFormat="1" ht="25.5" customHeight="1">
      <c r="A6" s="4" t="s">
        <v>56</v>
      </c>
      <c r="B6" s="153">
        <v>18</v>
      </c>
      <c r="C6" s="153">
        <v>22</v>
      </c>
      <c r="D6" s="158">
        <v>0</v>
      </c>
      <c r="E6" s="156">
        <v>0</v>
      </c>
    </row>
    <row r="7" spans="1:5" s="1" customFormat="1" ht="25.5" customHeight="1">
      <c r="A7" s="4" t="s">
        <v>58</v>
      </c>
      <c r="B7" s="153">
        <v>461</v>
      </c>
      <c r="C7" s="153">
        <v>266</v>
      </c>
      <c r="D7" s="158">
        <v>1</v>
      </c>
      <c r="E7" s="157">
        <v>1</v>
      </c>
    </row>
    <row r="8" spans="1:5" s="1" customFormat="1" ht="25.5" customHeight="1">
      <c r="A8" s="4" t="s">
        <v>59</v>
      </c>
      <c r="B8" s="153">
        <v>532</v>
      </c>
      <c r="C8" s="153">
        <v>562</v>
      </c>
      <c r="D8" s="158">
        <v>3</v>
      </c>
      <c r="E8" s="157">
        <v>4</v>
      </c>
    </row>
    <row r="9" spans="1:5" s="1" customFormat="1" ht="25.5" customHeight="1">
      <c r="A9" s="4" t="s">
        <v>63</v>
      </c>
      <c r="B9" s="153">
        <v>0</v>
      </c>
      <c r="C9" s="153">
        <v>0</v>
      </c>
      <c r="D9" s="158">
        <v>76</v>
      </c>
      <c r="E9" s="157">
        <v>13</v>
      </c>
    </row>
    <row r="10" spans="1:5" s="1" customFormat="1" ht="25.5" customHeight="1">
      <c r="A10" s="4" t="s">
        <v>64</v>
      </c>
      <c r="B10" s="153">
        <v>1162</v>
      </c>
      <c r="C10" s="153">
        <v>651</v>
      </c>
      <c r="D10" s="158">
        <v>1205</v>
      </c>
      <c r="E10" s="157">
        <v>906</v>
      </c>
    </row>
    <row r="11" spans="1:5" s="1" customFormat="1" ht="34.5" customHeight="1">
      <c r="A11" s="409" t="s">
        <v>84</v>
      </c>
      <c r="B11" s="410">
        <f>SUM(B6:B10)</f>
        <v>2173</v>
      </c>
      <c r="C11" s="411">
        <f>SUM(C6:C10)</f>
        <v>1501</v>
      </c>
      <c r="D11" s="412">
        <f>SUM(D6:D10)</f>
        <v>1285</v>
      </c>
      <c r="E11" s="411">
        <f>SUM(E6:E10)</f>
        <v>924</v>
      </c>
    </row>
    <row r="12" spans="1:5" s="1" customFormat="1" ht="25.5" customHeight="1">
      <c r="A12" s="4" t="s">
        <v>57</v>
      </c>
      <c r="B12" s="153">
        <v>68</v>
      </c>
      <c r="C12" s="153">
        <v>92</v>
      </c>
      <c r="D12" s="158">
        <v>3</v>
      </c>
      <c r="E12" s="157">
        <v>1</v>
      </c>
    </row>
    <row r="13" spans="1:5" s="1" customFormat="1" ht="25.5" customHeight="1">
      <c r="A13" s="4" t="s">
        <v>60</v>
      </c>
      <c r="B13" s="153">
        <v>15</v>
      </c>
      <c r="C13" s="153">
        <v>0</v>
      </c>
      <c r="D13" s="158">
        <v>0</v>
      </c>
      <c r="E13" s="157">
        <v>0</v>
      </c>
    </row>
    <row r="14" spans="1:5" ht="25.5" customHeight="1">
      <c r="A14" s="4" t="s">
        <v>61</v>
      </c>
      <c r="B14" s="153">
        <v>5</v>
      </c>
      <c r="C14" s="153">
        <v>9</v>
      </c>
      <c r="D14" s="158">
        <v>105</v>
      </c>
      <c r="E14" s="157">
        <v>112</v>
      </c>
    </row>
    <row r="15" spans="1:5" s="1" customFormat="1" ht="25.5" customHeight="1">
      <c r="A15" s="4" t="s">
        <v>62</v>
      </c>
      <c r="B15" s="153">
        <v>28</v>
      </c>
      <c r="C15" s="153">
        <v>55</v>
      </c>
      <c r="D15" s="158">
        <v>2106</v>
      </c>
      <c r="E15" s="157">
        <v>511</v>
      </c>
    </row>
    <row r="16" spans="1:5" s="1" customFormat="1" ht="34.5" customHeight="1">
      <c r="A16" s="413" t="s">
        <v>0</v>
      </c>
      <c r="B16" s="414">
        <f>SUM(B12:B15)</f>
        <v>116</v>
      </c>
      <c r="C16" s="415">
        <f>SUM(C12:C15)</f>
        <v>156</v>
      </c>
      <c r="D16" s="416">
        <f>SUM(D12:D15)</f>
        <v>2214</v>
      </c>
      <c r="E16" s="415">
        <f>SUM(E12:E15)</f>
        <v>624</v>
      </c>
    </row>
    <row r="18" s="6" customFormat="1" ht="25.5" customHeight="1">
      <c r="A18" s="137" t="s">
        <v>5</v>
      </c>
    </row>
    <row r="19" s="9" customFormat="1" ht="18" customHeight="1">
      <c r="A19" s="9" t="s">
        <v>40</v>
      </c>
    </row>
    <row r="20" spans="1:5" s="11" customFormat="1" ht="12.75" customHeight="1">
      <c r="A20" s="17"/>
      <c r="B20" s="10"/>
      <c r="C20" s="10"/>
      <c r="D20" s="10"/>
      <c r="E20" s="10"/>
    </row>
    <row r="22" ht="15.75">
      <c r="B22" s="7"/>
    </row>
  </sheetData>
  <sheetProtection/>
  <mergeCells count="2">
    <mergeCell ref="B2:C3"/>
    <mergeCell ref="D2:E3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showZeros="0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15.375" style="208" customWidth="1"/>
    <col min="2" max="2" width="23.125" style="208" customWidth="1"/>
    <col min="3" max="3" width="22.75390625" style="244" customWidth="1"/>
    <col min="4" max="4" width="15.75390625" style="244" customWidth="1"/>
    <col min="5" max="6" width="15.75390625" style="245" customWidth="1"/>
    <col min="7" max="7" width="3.375" style="208" customWidth="1"/>
    <col min="8" max="8" width="23.00390625" style="208" customWidth="1"/>
    <col min="9" max="9" width="28.875" style="208" customWidth="1"/>
    <col min="10" max="10" width="16.875" style="246" customWidth="1"/>
    <col min="11" max="11" width="16.375" style="246" customWidth="1"/>
    <col min="12" max="12" width="18.75390625" style="245" customWidth="1"/>
    <col min="13" max="13" width="15.75390625" style="245" customWidth="1"/>
    <col min="14" max="16384" width="9.125" style="208" customWidth="1"/>
  </cols>
  <sheetData>
    <row r="1" spans="1:6" s="193" customFormat="1" ht="19.5" customHeight="1">
      <c r="A1" s="253" t="s">
        <v>246</v>
      </c>
      <c r="B1" s="247"/>
      <c r="C1" s="247"/>
      <c r="D1" s="247"/>
      <c r="E1" s="251"/>
      <c r="F1" s="251"/>
    </row>
    <row r="2" spans="1:6" s="193" customFormat="1" ht="7.5" customHeight="1" thickBot="1">
      <c r="A2" s="253"/>
      <c r="B2" s="247"/>
      <c r="C2" s="247"/>
      <c r="D2" s="247"/>
      <c r="E2" s="251"/>
      <c r="F2" s="251"/>
    </row>
    <row r="3" spans="1:13" s="198" customFormat="1" ht="15.75" customHeight="1" thickTop="1">
      <c r="A3" s="194"/>
      <c r="B3" s="194" t="s">
        <v>77</v>
      </c>
      <c r="C3" s="195" t="s">
        <v>34</v>
      </c>
      <c r="D3" s="195"/>
      <c r="E3" s="196" t="s">
        <v>35</v>
      </c>
      <c r="F3" s="197"/>
      <c r="H3" s="194" t="s">
        <v>33</v>
      </c>
      <c r="I3" s="194" t="s">
        <v>77</v>
      </c>
      <c r="J3" s="195" t="s">
        <v>34</v>
      </c>
      <c r="K3" s="195"/>
      <c r="L3" s="196" t="s">
        <v>35</v>
      </c>
      <c r="M3" s="197"/>
    </row>
    <row r="4" spans="1:14" s="198" customFormat="1" ht="15.75" customHeight="1" thickBot="1">
      <c r="A4" s="199"/>
      <c r="B4" s="199"/>
      <c r="C4" s="252" t="s">
        <v>202</v>
      </c>
      <c r="D4" s="201" t="s">
        <v>203</v>
      </c>
      <c r="E4" s="200" t="s">
        <v>202</v>
      </c>
      <c r="F4" s="201" t="s">
        <v>203</v>
      </c>
      <c r="G4" s="202"/>
      <c r="H4" s="203"/>
      <c r="I4" s="203"/>
      <c r="J4" s="252" t="s">
        <v>202</v>
      </c>
      <c r="K4" s="201" t="s">
        <v>203</v>
      </c>
      <c r="L4" s="200" t="s">
        <v>202</v>
      </c>
      <c r="M4" s="201" t="s">
        <v>203</v>
      </c>
      <c r="N4" s="202"/>
    </row>
    <row r="5" spans="1:19" s="198" customFormat="1" ht="15.75" customHeight="1" thickBot="1" thickTop="1">
      <c r="A5" s="204"/>
      <c r="B5" s="204"/>
      <c r="C5" s="205"/>
      <c r="D5" s="205"/>
      <c r="E5" s="205"/>
      <c r="F5" s="205"/>
      <c r="G5" s="202"/>
      <c r="H5" s="206"/>
      <c r="I5" s="206"/>
      <c r="J5" s="205"/>
      <c r="K5" s="205"/>
      <c r="L5" s="205"/>
      <c r="M5" s="205"/>
      <c r="N5" s="202"/>
      <c r="O5" s="202"/>
      <c r="P5" s="202"/>
      <c r="Q5" s="202"/>
      <c r="R5" s="202"/>
      <c r="S5" s="202"/>
    </row>
    <row r="6" spans="1:19" ht="24" customHeight="1" thickTop="1">
      <c r="A6" s="417" t="s">
        <v>36</v>
      </c>
      <c r="B6" s="417" t="s">
        <v>72</v>
      </c>
      <c r="C6" s="418"/>
      <c r="D6" s="419"/>
      <c r="E6" s="420">
        <v>12535600</v>
      </c>
      <c r="F6" s="421">
        <v>10720039</v>
      </c>
      <c r="G6" s="207"/>
      <c r="H6" s="437" t="s">
        <v>37</v>
      </c>
      <c r="I6" s="437" t="s">
        <v>72</v>
      </c>
      <c r="J6" s="438">
        <f>SUM(J7:J9)</f>
        <v>74</v>
      </c>
      <c r="K6" s="439">
        <f>SUM(K7:K9)</f>
        <v>1292</v>
      </c>
      <c r="L6" s="420">
        <v>37000</v>
      </c>
      <c r="M6" s="421">
        <v>0</v>
      </c>
      <c r="N6" s="207"/>
      <c r="O6" s="207"/>
      <c r="P6" s="207"/>
      <c r="Q6" s="207"/>
      <c r="R6" s="207"/>
      <c r="S6" s="207"/>
    </row>
    <row r="7" spans="1:13" ht="19.5" customHeight="1">
      <c r="A7" s="213" t="s">
        <v>6</v>
      </c>
      <c r="B7" s="340" t="s">
        <v>7</v>
      </c>
      <c r="C7" s="344">
        <f>20.578+2</f>
        <v>22.578</v>
      </c>
      <c r="D7" s="345">
        <v>23.544778</v>
      </c>
      <c r="E7" s="210"/>
      <c r="F7" s="211"/>
      <c r="H7" s="209" t="s">
        <v>6</v>
      </c>
      <c r="I7" s="209" t="s">
        <v>8</v>
      </c>
      <c r="J7" s="212">
        <v>3</v>
      </c>
      <c r="K7" s="215"/>
      <c r="L7" s="210"/>
      <c r="M7" s="211"/>
    </row>
    <row r="8" spans="1:13" ht="19.5" customHeight="1">
      <c r="A8" s="213"/>
      <c r="B8" s="340" t="s">
        <v>9</v>
      </c>
      <c r="C8" s="356"/>
      <c r="D8" s="347">
        <v>68</v>
      </c>
      <c r="E8" s="210"/>
      <c r="F8" s="211"/>
      <c r="H8" s="209"/>
      <c r="I8" s="209" t="s">
        <v>10</v>
      </c>
      <c r="J8" s="212">
        <v>71</v>
      </c>
      <c r="K8" s="215">
        <v>283</v>
      </c>
      <c r="L8" s="210"/>
      <c r="M8" s="211"/>
    </row>
    <row r="9" spans="1:13" ht="19.5" customHeight="1">
      <c r="A9" s="213"/>
      <c r="B9" s="340" t="s">
        <v>11</v>
      </c>
      <c r="C9" s="344">
        <v>175.271</v>
      </c>
      <c r="D9" s="345">
        <v>0.8367400000000003</v>
      </c>
      <c r="E9" s="210"/>
      <c r="F9" s="211"/>
      <c r="H9" s="209"/>
      <c r="I9" s="209" t="s">
        <v>12</v>
      </c>
      <c r="J9" s="212"/>
      <c r="K9" s="215">
        <v>1009</v>
      </c>
      <c r="L9" s="210"/>
      <c r="M9" s="211"/>
    </row>
    <row r="10" spans="1:13" ht="19.5" customHeight="1">
      <c r="A10" s="213"/>
      <c r="B10" s="340" t="s">
        <v>13</v>
      </c>
      <c r="C10" s="344">
        <v>0.195</v>
      </c>
      <c r="D10" s="345">
        <v>0.72747</v>
      </c>
      <c r="E10" s="210"/>
      <c r="F10" s="211"/>
      <c r="H10" s="440" t="s">
        <v>15</v>
      </c>
      <c r="I10" s="440" t="s">
        <v>72</v>
      </c>
      <c r="J10" s="441">
        <f>SUM(J11:J14)</f>
        <v>868</v>
      </c>
      <c r="K10" s="442">
        <f>SUM(K11:K14)</f>
        <v>770</v>
      </c>
      <c r="L10" s="443">
        <f>L11+L12+L13+L14</f>
        <v>45868700</v>
      </c>
      <c r="M10" s="444">
        <f>SUM(M11:M14)</f>
        <v>42438626</v>
      </c>
    </row>
    <row r="11" spans="1:13" ht="19.5" customHeight="1">
      <c r="A11" s="213"/>
      <c r="B11" s="340" t="s">
        <v>14</v>
      </c>
      <c r="C11" s="344">
        <v>0.579</v>
      </c>
      <c r="D11" s="345">
        <v>3.5919499999999998</v>
      </c>
      <c r="E11" s="210"/>
      <c r="F11" s="211"/>
      <c r="H11" s="209" t="s">
        <v>6</v>
      </c>
      <c r="I11" s="502" t="s">
        <v>183</v>
      </c>
      <c r="J11" s="214">
        <f>602+102</f>
        <v>704</v>
      </c>
      <c r="K11" s="215">
        <v>647</v>
      </c>
      <c r="L11" s="216">
        <f>32372350+5913050</f>
        <v>38285400</v>
      </c>
      <c r="M11" s="351">
        <v>36213526</v>
      </c>
    </row>
    <row r="12" spans="1:13" ht="19.5" customHeight="1">
      <c r="A12" s="213"/>
      <c r="B12" s="340" t="s">
        <v>16</v>
      </c>
      <c r="C12" s="344">
        <f>72.47+18</f>
        <v>90.47</v>
      </c>
      <c r="D12" s="345">
        <v>311.7025482999999</v>
      </c>
      <c r="E12" s="210"/>
      <c r="F12" s="211"/>
      <c r="H12" s="213" t="s">
        <v>51</v>
      </c>
      <c r="I12" s="323" t="s">
        <v>18</v>
      </c>
      <c r="J12" s="214">
        <v>66</v>
      </c>
      <c r="K12" s="326">
        <v>38</v>
      </c>
      <c r="L12" s="327">
        <v>1153000</v>
      </c>
      <c r="M12" s="287">
        <v>430000</v>
      </c>
    </row>
    <row r="13" spans="1:13" ht="19.5" customHeight="1">
      <c r="A13" s="213"/>
      <c r="B13" s="208" t="s">
        <v>16</v>
      </c>
      <c r="C13" s="503" t="s">
        <v>235</v>
      </c>
      <c r="D13" s="504"/>
      <c r="E13" s="210"/>
      <c r="F13" s="211"/>
      <c r="H13" s="324"/>
      <c r="I13" s="323" t="s">
        <v>181</v>
      </c>
      <c r="J13" s="246">
        <v>38</v>
      </c>
      <c r="K13" s="349">
        <v>36</v>
      </c>
      <c r="L13" s="245">
        <v>2141300</v>
      </c>
      <c r="M13" s="350">
        <v>1790000</v>
      </c>
    </row>
    <row r="14" spans="1:13" ht="19.5" customHeight="1">
      <c r="A14" s="213"/>
      <c r="B14" s="340" t="s">
        <v>17</v>
      </c>
      <c r="C14" s="344">
        <v>0.024</v>
      </c>
      <c r="D14" s="345">
        <v>0.00894</v>
      </c>
      <c r="E14" s="210"/>
      <c r="F14" s="211"/>
      <c r="H14" s="325"/>
      <c r="I14" s="323" t="s">
        <v>182</v>
      </c>
      <c r="J14" s="246">
        <v>60</v>
      </c>
      <c r="K14" s="352">
        <v>49</v>
      </c>
      <c r="L14" s="245">
        <v>4289000</v>
      </c>
      <c r="M14" s="353">
        <v>4005100</v>
      </c>
    </row>
    <row r="15" spans="1:13" s="219" customFormat="1" ht="19.5" customHeight="1">
      <c r="A15" s="213"/>
      <c r="B15" s="340" t="s">
        <v>17</v>
      </c>
      <c r="C15" s="346" t="s">
        <v>236</v>
      </c>
      <c r="D15" s="347">
        <v>164</v>
      </c>
      <c r="E15" s="239"/>
      <c r="F15" s="218"/>
      <c r="H15" s="440" t="s">
        <v>20</v>
      </c>
      <c r="I15" s="440" t="s">
        <v>51</v>
      </c>
      <c r="J15" s="505"/>
      <c r="K15" s="506"/>
      <c r="L15" s="443">
        <f>L16+L17+L18+L19</f>
        <v>132770628</v>
      </c>
      <c r="M15" s="445">
        <f>M16+M19</f>
        <v>92278684</v>
      </c>
    </row>
    <row r="16" spans="1:13" s="220" customFormat="1" ht="20.25" customHeight="1">
      <c r="A16" s="337"/>
      <c r="B16" s="340" t="s">
        <v>143</v>
      </c>
      <c r="C16" s="344" t="s">
        <v>237</v>
      </c>
      <c r="D16" s="357">
        <v>3</v>
      </c>
      <c r="E16" s="221"/>
      <c r="F16" s="333"/>
      <c r="H16" s="222" t="s">
        <v>6</v>
      </c>
      <c r="I16" s="306" t="s">
        <v>239</v>
      </c>
      <c r="J16" s="316"/>
      <c r="K16" s="332"/>
      <c r="L16" s="223">
        <v>47242239</v>
      </c>
      <c r="M16" s="308">
        <f>63934671+2168141</f>
        <v>66102812</v>
      </c>
    </row>
    <row r="17" spans="1:13" s="220" customFormat="1" ht="20.25" customHeight="1">
      <c r="A17" s="338"/>
      <c r="B17" s="340" t="s">
        <v>19</v>
      </c>
      <c r="C17" s="344"/>
      <c r="D17" s="348">
        <v>0.0052</v>
      </c>
      <c r="E17" s="334"/>
      <c r="F17" s="335"/>
      <c r="H17" s="222"/>
      <c r="I17" s="209" t="s">
        <v>23</v>
      </c>
      <c r="J17" s="331"/>
      <c r="K17" s="322"/>
      <c r="L17" s="286">
        <v>1699811</v>
      </c>
      <c r="M17" s="309"/>
    </row>
    <row r="18" spans="1:13" ht="20.25" customHeight="1" thickBot="1">
      <c r="A18" s="305"/>
      <c r="B18" s="341" t="s">
        <v>38</v>
      </c>
      <c r="C18" s="507" t="s">
        <v>238</v>
      </c>
      <c r="D18" s="508"/>
      <c r="E18" s="336"/>
      <c r="F18" s="339"/>
      <c r="H18" s="209"/>
      <c r="I18" s="209" t="s">
        <v>26</v>
      </c>
      <c r="J18" s="321"/>
      <c r="K18" s="312"/>
      <c r="L18" s="286">
        <v>289655</v>
      </c>
      <c r="M18" s="309"/>
    </row>
    <row r="19" spans="8:13" ht="19.5" customHeight="1" thickBot="1" thickTop="1">
      <c r="H19" s="209"/>
      <c r="I19" s="259" t="s">
        <v>28</v>
      </c>
      <c r="J19" s="311"/>
      <c r="L19" s="307">
        <v>83538923</v>
      </c>
      <c r="M19" s="310">
        <v>26175872</v>
      </c>
    </row>
    <row r="20" spans="1:11" ht="19.5" customHeight="1" thickTop="1">
      <c r="A20" s="422" t="s">
        <v>21</v>
      </c>
      <c r="B20" s="422"/>
      <c r="C20" s="423">
        <f>C21+C25+C29</f>
        <v>1717</v>
      </c>
      <c r="D20" s="424">
        <f>D21+D25+D29</f>
        <v>4114</v>
      </c>
      <c r="E20" s="425">
        <v>134443</v>
      </c>
      <c r="F20" s="426">
        <v>16</v>
      </c>
      <c r="H20" s="509"/>
      <c r="J20" s="510"/>
      <c r="K20" s="510"/>
    </row>
    <row r="21" spans="1:6" ht="19.5" customHeight="1">
      <c r="A21" s="427" t="s">
        <v>22</v>
      </c>
      <c r="B21" s="427" t="s">
        <v>72</v>
      </c>
      <c r="C21" s="428">
        <f>C22+C23+C24</f>
        <v>44</v>
      </c>
      <c r="D21" s="429">
        <f>SUM(D22:D24)</f>
        <v>216</v>
      </c>
      <c r="E21" s="224"/>
      <c r="F21" s="225"/>
    </row>
    <row r="22" spans="1:13" ht="19.5" customHeight="1">
      <c r="A22" s="209" t="s">
        <v>24</v>
      </c>
      <c r="B22" s="209" t="s">
        <v>25</v>
      </c>
      <c r="C22" s="226">
        <v>23</v>
      </c>
      <c r="D22" s="215">
        <v>57</v>
      </c>
      <c r="E22" s="227"/>
      <c r="F22" s="218"/>
      <c r="H22" s="231"/>
      <c r="I22" s="231"/>
      <c r="J22" s="217"/>
      <c r="K22" s="217"/>
      <c r="L22" s="232"/>
      <c r="M22" s="232"/>
    </row>
    <row r="23" spans="1:14" ht="24" customHeight="1">
      <c r="A23" s="209"/>
      <c r="B23" s="209" t="s">
        <v>27</v>
      </c>
      <c r="C23" s="226">
        <v>3</v>
      </c>
      <c r="D23" s="215">
        <v>12</v>
      </c>
      <c r="E23" s="227"/>
      <c r="F23" s="218"/>
      <c r="H23" s="233"/>
      <c r="I23" s="233"/>
      <c r="J23" s="234"/>
      <c r="K23" s="234"/>
      <c r="L23" s="235"/>
      <c r="M23" s="235"/>
      <c r="N23" s="198"/>
    </row>
    <row r="24" spans="1:14" ht="19.5" customHeight="1">
      <c r="A24" s="209"/>
      <c r="B24" s="209" t="s">
        <v>29</v>
      </c>
      <c r="C24" s="229">
        <v>18</v>
      </c>
      <c r="D24" s="230">
        <v>147</v>
      </c>
      <c r="E24" s="227"/>
      <c r="F24" s="218"/>
      <c r="H24" s="233"/>
      <c r="I24" s="235"/>
      <c r="J24" s="236"/>
      <c r="K24" s="236"/>
      <c r="L24" s="235"/>
      <c r="M24" s="235"/>
      <c r="N24" s="198"/>
    </row>
    <row r="25" spans="1:14" ht="19.5" customHeight="1">
      <c r="A25" s="427" t="s">
        <v>195</v>
      </c>
      <c r="B25" s="430" t="s">
        <v>72</v>
      </c>
      <c r="C25" s="431">
        <f>SUM(C26:C28)</f>
        <v>0</v>
      </c>
      <c r="D25" s="429">
        <f>SUM(D26:D28)</f>
        <v>1</v>
      </c>
      <c r="E25" s="432"/>
      <c r="F25" s="433"/>
      <c r="H25" s="233"/>
      <c r="I25" s="233"/>
      <c r="J25" s="236"/>
      <c r="K25" s="236"/>
      <c r="L25" s="249"/>
      <c r="M25" s="249"/>
      <c r="N25" s="198"/>
    </row>
    <row r="26" spans="1:14" ht="24" customHeight="1">
      <c r="A26" s="209" t="s">
        <v>24</v>
      </c>
      <c r="B26" s="209" t="s">
        <v>196</v>
      </c>
      <c r="C26" s="226">
        <v>0</v>
      </c>
      <c r="D26" s="215">
        <v>1</v>
      </c>
      <c r="E26" s="227"/>
      <c r="F26" s="218"/>
      <c r="H26" s="233"/>
      <c r="I26" s="233"/>
      <c r="J26" s="234"/>
      <c r="K26" s="234"/>
      <c r="L26" s="249"/>
      <c r="M26" s="250"/>
      <c r="N26" s="198"/>
    </row>
    <row r="27" spans="1:14" ht="19.5" customHeight="1">
      <c r="A27" s="209"/>
      <c r="B27" s="209" t="s">
        <v>197</v>
      </c>
      <c r="C27" s="226">
        <v>0</v>
      </c>
      <c r="D27" s="215"/>
      <c r="E27" s="227"/>
      <c r="F27" s="218"/>
      <c r="H27" s="231"/>
      <c r="I27" s="231"/>
      <c r="J27" s="236"/>
      <c r="K27" s="236"/>
      <c r="L27" s="235"/>
      <c r="M27" s="235"/>
      <c r="N27" s="198"/>
    </row>
    <row r="28" spans="1:14" ht="19.5" customHeight="1" thickBot="1">
      <c r="A28" s="228"/>
      <c r="B28" s="259" t="s">
        <v>29</v>
      </c>
      <c r="C28" s="355"/>
      <c r="D28" s="354"/>
      <c r="E28" s="242"/>
      <c r="F28" s="243"/>
      <c r="H28" s="231"/>
      <c r="I28" s="231"/>
      <c r="J28" s="236"/>
      <c r="K28" s="236"/>
      <c r="L28" s="235"/>
      <c r="M28" s="235"/>
      <c r="N28" s="198"/>
    </row>
    <row r="29" spans="1:13" ht="19.5" customHeight="1" thickTop="1">
      <c r="A29" s="434" t="s">
        <v>30</v>
      </c>
      <c r="B29" s="434" t="s">
        <v>72</v>
      </c>
      <c r="C29" s="435">
        <f>C30+C31+C32</f>
        <v>1673</v>
      </c>
      <c r="D29" s="436">
        <f>SUM(D30:D32)</f>
        <v>3897</v>
      </c>
      <c r="E29" s="237"/>
      <c r="F29" s="238"/>
      <c r="G29" s="240"/>
      <c r="H29" s="231"/>
      <c r="I29" s="231"/>
      <c r="J29" s="217"/>
      <c r="K29" s="217"/>
      <c r="L29" s="239"/>
      <c r="M29" s="239"/>
    </row>
    <row r="30" spans="1:13" ht="19.5" customHeight="1">
      <c r="A30" s="209" t="s">
        <v>24</v>
      </c>
      <c r="B30" s="209" t="s">
        <v>31</v>
      </c>
      <c r="C30" s="226">
        <v>1536</v>
      </c>
      <c r="D30" s="215">
        <v>3475</v>
      </c>
      <c r="E30" s="227"/>
      <c r="F30" s="218"/>
      <c r="G30" s="240"/>
      <c r="H30" s="231"/>
      <c r="I30" s="231"/>
      <c r="J30" s="217"/>
      <c r="K30" s="217"/>
      <c r="L30" s="239"/>
      <c r="M30" s="239"/>
    </row>
    <row r="31" spans="1:13" ht="25.5" customHeight="1">
      <c r="A31" s="209"/>
      <c r="B31" s="209" t="s">
        <v>32</v>
      </c>
      <c r="C31" s="226">
        <v>14</v>
      </c>
      <c r="D31" s="215">
        <v>83</v>
      </c>
      <c r="E31" s="227"/>
      <c r="F31" s="218"/>
      <c r="H31" s="231"/>
      <c r="I31" s="231"/>
      <c r="J31" s="217"/>
      <c r="K31" s="217"/>
      <c r="L31" s="239"/>
      <c r="M31" s="239"/>
    </row>
    <row r="32" spans="1:9" ht="18" customHeight="1" thickBot="1">
      <c r="A32" s="228"/>
      <c r="B32" s="228" t="s">
        <v>29</v>
      </c>
      <c r="C32" s="328">
        <v>123</v>
      </c>
      <c r="D32" s="241">
        <v>339</v>
      </c>
      <c r="E32" s="242"/>
      <c r="F32" s="243"/>
      <c r="H32" s="154"/>
      <c r="I32" s="154"/>
    </row>
    <row r="33" spans="1:2" ht="26.25" customHeight="1" thickTop="1">
      <c r="A33" s="284" t="s">
        <v>240</v>
      </c>
      <c r="B33" s="154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010273</cp:lastModifiedBy>
  <cp:lastPrinted>2014-01-30T11:16:30Z</cp:lastPrinted>
  <dcterms:created xsi:type="dcterms:W3CDTF">1997-12-03T13:57:01Z</dcterms:created>
  <dcterms:modified xsi:type="dcterms:W3CDTF">2014-02-11T09:55:20Z</dcterms:modified>
  <cp:category/>
  <cp:version/>
  <cp:contentType/>
  <cp:contentStatus/>
</cp:coreProperties>
</file>