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51" windowWidth="15390" windowHeight="6045" tabRatio="744" activeTab="4"/>
  </bookViews>
  <sheets>
    <sheet name="Jednostki SG" sheetId="1" r:id="rId1"/>
    <sheet name="Osobwy ruch graniczny" sheetId="2" r:id="rId2"/>
    <sheet name="Ruch środki transportu" sheetId="3" r:id="rId3"/>
    <sheet name="Zatrzymani" sheetId="4" r:id="rId4"/>
    <sheet name="Przekazani przyjęci " sheetId="5" r:id="rId5"/>
    <sheet name="Ujawniony przemy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essDatabase" hidden="1">"C:\BIURO_SG\TABELE\STAT_96\szablon za 1996 rok.mdb"</definedName>
    <definedName name="darek" localSheetId="4" hidden="1">{#N/A,#N/A,FALSE,"23"}</definedName>
    <definedName name="darek" localSheetId="5" hidden="1">{#N/A,#N/A,FALSE,"23"}</definedName>
    <definedName name="darek" hidden="1">{#N/A,#N/A,FALSE,"23"}</definedName>
    <definedName name="K_NIEZEZWOLENIA" localSheetId="1">'[2]Baza 2005'!#REF!</definedName>
    <definedName name="K_NIEZEZWOLENIA" localSheetId="4">'[8]Baza 2005'!#REF!</definedName>
    <definedName name="K_NIEZEZWOLENIA" localSheetId="2">'[2]Baza 2005'!#REF!</definedName>
    <definedName name="K_NIEZEZWOLENIA" localSheetId="5">'[4]Baza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<sst xmlns="http://schemas.openxmlformats.org/spreadsheetml/2006/main" count="401" uniqueCount="199">
  <si>
    <t>razem granica wewnętrzna UE</t>
  </si>
  <si>
    <t>Nadwiślański</t>
  </si>
  <si>
    <t>placówki SG</t>
  </si>
  <si>
    <t>na granicy zewnętrznej UE</t>
  </si>
  <si>
    <t>na granicy wewnętrznej UE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</si>
  <si>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</si>
  <si>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</si>
  <si>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</si>
  <si>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</si>
  <si>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</si>
  <si>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</si>
  <si>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</si>
  <si>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</si>
  <si>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</si>
  <si>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</si>
  <si>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</si>
  <si>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</si>
  <si>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</si>
  <si>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</si>
  <si>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</si>
  <si>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</si>
  <si>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</si>
  <si>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</si>
  <si>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</si>
  <si>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</si>
  <si>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</si>
  <si>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</si>
  <si>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</si>
  <si>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</si>
  <si>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</si>
  <si>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</si>
  <si>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</si>
  <si>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</si>
  <si>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</si>
  <si>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</si>
  <si>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</si>
  <si>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</si>
  <si>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</si>
  <si>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</si>
  <si>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t>TAB.1. Terenowe jednostki organizacyjne Straży Granicznej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</si>
  <si>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</si>
  <si>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</si>
  <si>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</si>
  <si>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</si>
  <si>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</si>
  <si>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</si>
  <si>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</si>
  <si>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</si>
  <si>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</si>
  <si>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</si>
  <si>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</si>
  <si>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</si>
  <si>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</si>
  <si>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</si>
  <si>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</si>
  <si>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</si>
  <si>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</si>
  <si>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</si>
  <si>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</si>
  <si>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</si>
  <si>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</si>
  <si>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</si>
  <si>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</si>
  <si>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</si>
  <si>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</si>
  <si>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</si>
  <si>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</si>
  <si>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</si>
  <si>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</si>
  <si>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</si>
  <si>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</si>
  <si>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</si>
  <si>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</si>
  <si>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</si>
  <si>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</si>
  <si>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</si>
  <si>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</si>
  <si>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</si>
  <si>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</si>
  <si>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</si>
  <si>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</si>
  <si>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</si>
  <si>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</si>
  <si>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</si>
  <si>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</si>
  <si>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</si>
  <si>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</si>
  <si>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</si>
  <si>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</si>
  <si>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</si>
  <si>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</si>
  <si>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</si>
  <si>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</si>
  <si>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</si>
  <si>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</si>
  <si>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</si>
  <si>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</si>
  <si>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</si>
  <si>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</si>
  <si>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</si>
  <si>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</si>
  <si>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</si>
  <si>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</si>
  <si>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</si>
  <si>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</si>
  <si>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</si>
  <si>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</si>
  <si>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EGY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</si>
  <si>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</si>
  <si>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</si>
  <si>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</si>
  <si>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</si>
  <si>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</si>
  <si>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</si>
  <si>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LBN</t>
  </si>
  <si>
    <t>CZE</t>
  </si>
  <si>
    <t>ESP</t>
  </si>
  <si>
    <t>GRC</t>
  </si>
  <si>
    <t>MNG</t>
  </si>
  <si>
    <t>ALB</t>
  </si>
  <si>
    <t>KAZ</t>
  </si>
  <si>
    <t>PAK</t>
  </si>
  <si>
    <t>KGZ</t>
  </si>
  <si>
    <t>COL</t>
  </si>
  <si>
    <t>LKA</t>
  </si>
  <si>
    <t>USA</t>
  </si>
  <si>
    <t>AUT</t>
  </si>
  <si>
    <t>DEU</t>
  </si>
  <si>
    <t>SWE</t>
  </si>
  <si>
    <t>grzyby halucynogenne</t>
  </si>
  <si>
    <t>BRA</t>
  </si>
  <si>
    <t>JPN</t>
  </si>
  <si>
    <t>MKD</t>
  </si>
  <si>
    <t>* umowa o małym ruchu granicznym pomiędzy Polską a Federacją Rosyjską weszła w życie z dniem 27 lipca 2012 r.</t>
  </si>
  <si>
    <t>16 placówek
9 przejść</t>
  </si>
  <si>
    <t>20 placówek
11 przejść</t>
  </si>
  <si>
    <t>AUS</t>
  </si>
  <si>
    <t>AZE</t>
  </si>
  <si>
    <t>BIH</t>
  </si>
  <si>
    <t>CMR</t>
  </si>
  <si>
    <t>COG</t>
  </si>
  <si>
    <t>JOR</t>
  </si>
  <si>
    <t>LBY</t>
  </si>
  <si>
    <t>PER</t>
  </si>
  <si>
    <t>SAU</t>
  </si>
  <si>
    <t>TUN</t>
  </si>
  <si>
    <t>5 placówek
5 przejść</t>
  </si>
  <si>
    <t>SDN</t>
  </si>
  <si>
    <t>GBR</t>
  </si>
  <si>
    <t>NLD</t>
  </si>
  <si>
    <t>naczepy</t>
  </si>
  <si>
    <t>inne pojazdy</t>
  </si>
  <si>
    <t>pojazdy (sam. osob. i cięż.)</t>
  </si>
  <si>
    <t>Śląsko-Małopolski</t>
  </si>
  <si>
    <t xml:space="preserve">   broń inna</t>
  </si>
  <si>
    <t>granaty</t>
  </si>
  <si>
    <t>ręczne miotacze gazu</t>
  </si>
  <si>
    <t>4 placówki
1 przejście</t>
  </si>
  <si>
    <t>31.12.2013 r.</t>
  </si>
  <si>
    <t>14 placówek
9 przejść</t>
  </si>
  <si>
    <t>CUB</t>
  </si>
  <si>
    <t>KOR</t>
  </si>
  <si>
    <t>NER</t>
  </si>
  <si>
    <t>DNK</t>
  </si>
  <si>
    <t>11 placówek
8 przejść</t>
  </si>
  <si>
    <t>11 placówek
5 przejść</t>
  </si>
  <si>
    <t>13 placówek
21 przejść</t>
  </si>
  <si>
    <t>98 placówek
70 przejść</t>
  </si>
  <si>
    <t>papierosy</t>
  </si>
  <si>
    <t>zmiany wprowadzone
w I kw. 2014 roku</t>
  </si>
  <si>
    <t>31.03.2014 r.</t>
  </si>
  <si>
    <t>I kw. 2014 r.</t>
  </si>
  <si>
    <t>I kw. 2013 r.</t>
  </si>
  <si>
    <t>TAB.4. Ruch graniczny środków transportu drogowego w I kwartale 2014 roku</t>
  </si>
  <si>
    <t xml:space="preserve">    (oddziały, placówki Straży Granicznej itp.) - wg stanu na dzień 31 marca 2014 roku</t>
  </si>
  <si>
    <t>ECU</t>
  </si>
  <si>
    <t>NZL</t>
  </si>
  <si>
    <t>PRK</t>
  </si>
  <si>
    <t>RWA</t>
  </si>
  <si>
    <t>YEM</t>
  </si>
  <si>
    <t>97 placówek
70 przejść</t>
  </si>
  <si>
    <t>Karpacki</t>
  </si>
  <si>
    <t>7 placówki
2 przejście</t>
  </si>
  <si>
    <t>zniesienie Karpackiego OSG - z dniem 1 stycznia 2014 r.
zniesienie PSG w: Kostrzynie nad Odrą, Żywcu oraz Cieszynie, a w ich miejsce utworzenie PSG w: Gorzowie Wielkopolskim z siedzibą w Kostrzynie nad Odrą oraz Bielsku-Białej z siedzibą w Cieszynie - z dniem 1 stycznia 2014 r.</t>
  </si>
  <si>
    <t>Źródło:  Centralna Baza Danych Straży Granicznej System Wspomagania Kierowania
             stan na 15 kwietnia 2014 r.</t>
  </si>
  <si>
    <t>93 szt.</t>
  </si>
  <si>
    <t>117 szt.</t>
  </si>
  <si>
    <t>25 tabl.</t>
  </si>
  <si>
    <t>18 szt.</t>
  </si>
  <si>
    <t>92 szt.</t>
  </si>
  <si>
    <t>Źródło: Zarząd do Spraw Cudzoziemców KGSG</t>
  </si>
  <si>
    <t xml:space="preserve">przyjęci do RP
</t>
  </si>
  <si>
    <t xml:space="preserve">przekazani z RP
</t>
  </si>
  <si>
    <t>TAB.11. Ujawnione przez Straż Graniczną towary pochodzące z przemytu w I kwartale 2014 roku - wg rodzajów przedmiotu (wartość - dane szacunkowe)</t>
  </si>
  <si>
    <t>Zatrzymani przez Straż Graniczną za przekroczenie granicy państwowej wbrew przepisom lub usiłowanie pgpwp 
                w I kwartale 2014 roku</t>
  </si>
  <si>
    <t>Cudzoziemcy przekazani i przyjęci w I kwartale 2014 roku - razem</t>
  </si>
  <si>
    <t>Łącznie osobowy ruch graniczny w I kwartale 2014 roku (paszportowy, mrg, inne) - liczba przekroczeń na odcinkach granicy zewnętrznej UE</t>
  </si>
  <si>
    <t>Mały ruch graniczny na granicy z Ukrainą w I kwartale 2014 roku*</t>
  </si>
  <si>
    <t xml:space="preserve"> Mały ruch graniczny na granicy z Rosją w I kwartale 2014 roku*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</si>
</sst>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i/>
      <sz val="12"/>
      <name val="Times New Roman CE"/>
      <family val="0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Bold Italic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12"/>
      <color indexed="9"/>
      <name val="Times New Roman"/>
      <family val="1"/>
    </font>
    <font>
      <b/>
      <sz val="12"/>
      <color indexed="9"/>
      <name val="Times New Roman CE"/>
      <family val="0"/>
    </font>
    <font>
      <sz val="12"/>
      <color theme="0"/>
      <name val="Times New Roman"/>
      <family val="1"/>
    </font>
    <font>
      <b/>
      <sz val="12"/>
      <color theme="0"/>
      <name val="Times New Roman CE"/>
      <family val="0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 diagonalUp="1" diagonalDown="1">
      <left style="double"/>
      <right style="double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/>
      <top style="thin"/>
      <bottom style="double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520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61" applyFont="1" applyAlignment="1">
      <alignment vertical="center"/>
      <protection/>
    </xf>
    <xf numFmtId="0" fontId="6" fillId="20" borderId="11" xfId="61" applyFont="1" applyFill="1" applyBorder="1" applyAlignment="1">
      <alignment horizontal="centerContinuous" vertical="center"/>
      <protection/>
    </xf>
    <xf numFmtId="0" fontId="6" fillId="20" borderId="12" xfId="61" applyFont="1" applyFill="1" applyBorder="1" applyAlignment="1">
      <alignment horizontal="centerContinuous" vertical="center"/>
      <protection/>
    </xf>
    <xf numFmtId="0" fontId="7" fillId="0" borderId="0" xfId="6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5" fillId="0" borderId="0" xfId="61" applyFont="1" applyAlignment="1">
      <alignment/>
      <protection/>
    </xf>
    <xf numFmtId="3" fontId="7" fillId="0" borderId="0" xfId="61" applyNumberFormat="1" applyFont="1">
      <alignment/>
      <protection/>
    </xf>
    <xf numFmtId="3" fontId="6" fillId="0" borderId="0" xfId="61" applyNumberFormat="1" applyFont="1" applyAlignment="1">
      <alignment vertical="center"/>
      <protection/>
    </xf>
    <xf numFmtId="164" fontId="6" fillId="0" borderId="0" xfId="61" applyNumberFormat="1" applyFont="1" applyAlignment="1">
      <alignment vertical="center"/>
      <protection/>
    </xf>
    <xf numFmtId="0" fontId="7" fillId="20" borderId="0" xfId="61" applyFont="1" applyFill="1" applyBorder="1" applyAlignment="1">
      <alignment vertical="center"/>
      <protection/>
    </xf>
    <xf numFmtId="0" fontId="8" fillId="20" borderId="13" xfId="61" applyFont="1" applyFill="1" applyBorder="1" applyAlignment="1">
      <alignment vertical="center"/>
      <protection/>
    </xf>
    <xf numFmtId="0" fontId="7" fillId="20" borderId="0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left" vertical="center"/>
      <protection/>
    </xf>
    <xf numFmtId="164" fontId="7" fillId="20" borderId="0" xfId="61" applyNumberFormat="1" applyFont="1" applyFill="1" applyBorder="1" applyAlignment="1">
      <alignment horizontal="left" vertical="center"/>
      <protection/>
    </xf>
    <xf numFmtId="0" fontId="7" fillId="20" borderId="14" xfId="61" applyFont="1" applyFill="1" applyBorder="1" applyAlignment="1">
      <alignment horizontal="left" vertical="center"/>
      <protection/>
    </xf>
    <xf numFmtId="3" fontId="6" fillId="20" borderId="15" xfId="61" applyNumberFormat="1" applyFont="1" applyFill="1" applyBorder="1" applyAlignment="1">
      <alignment horizontal="centerContinuous" vertical="center"/>
      <protection/>
    </xf>
    <xf numFmtId="3" fontId="6" fillId="20" borderId="0" xfId="61" applyNumberFormat="1" applyFont="1" applyFill="1" applyBorder="1" applyAlignment="1">
      <alignment horizontal="centerContinuous" vertical="center"/>
      <protection/>
    </xf>
    <xf numFmtId="0" fontId="6" fillId="20" borderId="0" xfId="61" applyFont="1" applyFill="1" applyBorder="1" applyAlignment="1">
      <alignment horizontal="centerContinuous" vertical="center"/>
      <protection/>
    </xf>
    <xf numFmtId="0" fontId="6" fillId="20" borderId="16" xfId="61" applyFont="1" applyFill="1" applyBorder="1" applyAlignment="1">
      <alignment horizontal="centerContinuous" vertical="center"/>
      <protection/>
    </xf>
    <xf numFmtId="0" fontId="7" fillId="20" borderId="0" xfId="61" applyFont="1" applyFill="1" applyBorder="1">
      <alignment/>
      <protection/>
    </xf>
    <xf numFmtId="3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0" xfId="61" applyFont="1" applyFill="1" applyBorder="1" applyAlignment="1">
      <alignment horizontal="centerContinuous" vertical="center"/>
      <protection/>
    </xf>
    <xf numFmtId="0" fontId="7" fillId="20" borderId="18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centerContinuous" vertical="center"/>
      <protection/>
    </xf>
    <xf numFmtId="0" fontId="7" fillId="20" borderId="19" xfId="61" applyFont="1" applyFill="1" applyBorder="1" applyAlignment="1">
      <alignment horizontal="centerContinuous" vertical="center"/>
      <protection/>
    </xf>
    <xf numFmtId="0" fontId="8" fillId="20" borderId="13" xfId="61" applyFont="1" applyFill="1" applyBorder="1">
      <alignment/>
      <protection/>
    </xf>
    <xf numFmtId="0" fontId="7" fillId="20" borderId="20" xfId="61" applyFont="1" applyFill="1" applyBorder="1" applyAlignment="1">
      <alignment vertical="top"/>
      <protection/>
    </xf>
    <xf numFmtId="0" fontId="8" fillId="20" borderId="21" xfId="61" applyFont="1" applyFill="1" applyBorder="1">
      <alignment/>
      <protection/>
    </xf>
    <xf numFmtId="3" fontId="7" fillId="23" borderId="22" xfId="61" applyNumberFormat="1" applyFont="1" applyFill="1" applyBorder="1" applyAlignment="1">
      <alignment vertical="top"/>
      <protection/>
    </xf>
    <xf numFmtId="3" fontId="7" fillId="23" borderId="23" xfId="61" applyNumberFormat="1" applyFont="1" applyFill="1" applyBorder="1" applyAlignment="1">
      <alignment vertical="top"/>
      <protection/>
    </xf>
    <xf numFmtId="0" fontId="7" fillId="0" borderId="19" xfId="61" applyFont="1" applyBorder="1">
      <alignment/>
      <protection/>
    </xf>
    <xf numFmtId="164" fontId="5" fillId="0" borderId="24" xfId="61" applyNumberFormat="1" applyFont="1" applyBorder="1" applyAlignment="1">
      <alignment vertical="top"/>
      <protection/>
    </xf>
    <xf numFmtId="3" fontId="5" fillId="0" borderId="25" xfId="61" applyNumberFormat="1" applyFont="1" applyBorder="1" applyAlignment="1">
      <alignment vertical="top"/>
      <protection/>
    </xf>
    <xf numFmtId="3" fontId="5" fillId="0" borderId="23" xfId="61" applyNumberFormat="1" applyFont="1" applyBorder="1" applyAlignment="1">
      <alignment vertical="top"/>
      <protection/>
    </xf>
    <xf numFmtId="3" fontId="5" fillId="0" borderId="26" xfId="61" applyNumberFormat="1" applyFont="1" applyBorder="1" applyAlignment="1">
      <alignment vertical="top"/>
      <protection/>
    </xf>
    <xf numFmtId="3" fontId="5" fillId="0" borderId="27" xfId="61" applyNumberFormat="1" applyFont="1" applyBorder="1" applyAlignment="1">
      <alignment vertical="top"/>
      <protection/>
    </xf>
    <xf numFmtId="3" fontId="5" fillId="0" borderId="22" xfId="61" applyNumberFormat="1" applyFont="1" applyBorder="1" applyAlignment="1">
      <alignment vertical="top"/>
      <protection/>
    </xf>
    <xf numFmtId="0" fontId="7" fillId="0" borderId="11" xfId="61" applyFont="1" applyBorder="1">
      <alignment/>
      <protection/>
    </xf>
    <xf numFmtId="164" fontId="5" fillId="0" borderId="28" xfId="61" applyNumberFormat="1" applyFont="1" applyBorder="1" applyAlignment="1">
      <alignment vertical="top"/>
      <protection/>
    </xf>
    <xf numFmtId="3" fontId="5" fillId="0" borderId="29" xfId="61" applyNumberFormat="1" applyFont="1" applyBorder="1" applyAlignment="1">
      <alignment vertical="top"/>
      <protection/>
    </xf>
    <xf numFmtId="3" fontId="5" fillId="0" borderId="30" xfId="61" applyNumberFormat="1" applyFont="1" applyBorder="1" applyAlignment="1">
      <alignment vertical="top"/>
      <protection/>
    </xf>
    <xf numFmtId="0" fontId="7" fillId="0" borderId="0" xfId="61" applyFont="1" applyBorder="1">
      <alignment/>
      <protection/>
    </xf>
    <xf numFmtId="164" fontId="5" fillId="0" borderId="13" xfId="61" applyNumberFormat="1" applyFont="1" applyBorder="1" applyAlignment="1">
      <alignment vertical="top"/>
      <protection/>
    </xf>
    <xf numFmtId="3" fontId="5" fillId="0" borderId="31" xfId="61" applyNumberFormat="1" applyFont="1" applyBorder="1" applyAlignment="1">
      <alignment vertical="top"/>
      <protection/>
    </xf>
    <xf numFmtId="3" fontId="5" fillId="0" borderId="0" xfId="61" applyNumberFormat="1" applyFont="1" applyAlignment="1">
      <alignment/>
      <protection/>
    </xf>
    <xf numFmtId="0" fontId="0" fillId="0" borderId="0" xfId="61">
      <alignment/>
      <protection/>
    </xf>
    <xf numFmtId="164" fontId="5" fillId="0" borderId="0" xfId="61" applyNumberFormat="1" applyFont="1">
      <alignment/>
      <protection/>
    </xf>
    <xf numFmtId="10" fontId="6" fillId="0" borderId="0" xfId="61" applyNumberFormat="1" applyFont="1" applyAlignment="1">
      <alignment vertical="center"/>
      <protection/>
    </xf>
    <xf numFmtId="0" fontId="6" fillId="20" borderId="32" xfId="61" applyFont="1" applyFill="1" applyBorder="1" applyAlignment="1">
      <alignment horizontal="centerContinuous" vertical="center" wrapText="1"/>
      <protection/>
    </xf>
    <xf numFmtId="0" fontId="6" fillId="20" borderId="32" xfId="61" applyFont="1" applyFill="1" applyBorder="1" applyAlignment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0" fontId="7" fillId="20" borderId="0" xfId="61" applyFont="1" applyFill="1" applyBorder="1" applyAlignment="1">
      <alignment wrapText="1"/>
      <protection/>
    </xf>
    <xf numFmtId="166" fontId="7" fillId="23" borderId="10" xfId="61" applyNumberFormat="1" applyFont="1" applyFill="1" applyBorder="1">
      <alignment/>
      <protection/>
    </xf>
    <xf numFmtId="166" fontId="7" fillId="23" borderId="0" xfId="61" applyNumberFormat="1" applyFont="1" applyFill="1" applyBorder="1">
      <alignment/>
      <protection/>
    </xf>
    <xf numFmtId="0" fontId="7" fillId="0" borderId="19" xfId="61" applyFont="1" applyBorder="1" applyAlignment="1">
      <alignment/>
      <protection/>
    </xf>
    <xf numFmtId="10" fontId="7" fillId="0" borderId="17" xfId="61" applyNumberFormat="1" applyFont="1" applyBorder="1" applyAlignment="1">
      <alignment vertical="top"/>
      <protection/>
    </xf>
    <xf numFmtId="3" fontId="7" fillId="0" borderId="26" xfId="61" applyNumberFormat="1" applyFont="1" applyFill="1" applyBorder="1" applyAlignment="1">
      <alignment vertical="top"/>
      <protection/>
    </xf>
    <xf numFmtId="0" fontId="7" fillId="0" borderId="11" xfId="61" applyFont="1" applyBorder="1" applyAlignment="1">
      <alignment/>
      <protection/>
    </xf>
    <xf numFmtId="10" fontId="7" fillId="0" borderId="33" xfId="61" applyNumberFormat="1" applyFont="1" applyBorder="1" applyAlignment="1">
      <alignment vertical="top"/>
      <protection/>
    </xf>
    <xf numFmtId="3" fontId="7" fillId="0" borderId="23" xfId="61" applyNumberFormat="1" applyFont="1" applyFill="1" applyBorder="1" applyAlignment="1">
      <alignment vertical="top"/>
      <protection/>
    </xf>
    <xf numFmtId="0" fontId="7" fillId="0" borderId="0" xfId="61" applyFont="1" applyBorder="1" applyAlignment="1">
      <alignment/>
      <protection/>
    </xf>
    <xf numFmtId="10" fontId="7" fillId="0" borderId="32" xfId="61" applyNumberFormat="1" applyFont="1" applyBorder="1" applyAlignment="1">
      <alignment vertical="top"/>
      <protection/>
    </xf>
    <xf numFmtId="166" fontId="5" fillId="0" borderId="0" xfId="61" applyNumberFormat="1" applyFont="1" applyBorder="1" applyAlignment="1">
      <alignment/>
      <protection/>
    </xf>
    <xf numFmtId="10" fontId="5" fillId="0" borderId="0" xfId="61" applyNumberFormat="1" applyFont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vertical="top"/>
      <protection/>
    </xf>
    <xf numFmtId="0" fontId="4" fillId="0" borderId="0" xfId="57" applyFont="1" applyAlignment="1">
      <alignment vertical="center"/>
      <protection/>
    </xf>
    <xf numFmtId="0" fontId="4" fillId="0" borderId="34" xfId="57" applyFont="1" applyBorder="1" applyAlignment="1">
      <alignment vertical="center" wrapText="1"/>
      <protection/>
    </xf>
    <xf numFmtId="0" fontId="4" fillId="0" borderId="34" xfId="57" applyFont="1" applyBorder="1" applyAlignment="1">
      <alignment vertical="center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>
      <alignment/>
      <protection/>
    </xf>
    <xf numFmtId="166" fontId="5" fillId="0" borderId="12" xfId="61" applyNumberFormat="1" applyFont="1" applyFill="1" applyBorder="1" applyAlignment="1">
      <alignment horizontal="center"/>
      <protection/>
    </xf>
    <xf numFmtId="166" fontId="5" fillId="0" borderId="17" xfId="67" applyNumberFormat="1" applyFont="1" applyBorder="1" applyAlignment="1" applyProtection="1">
      <alignment/>
      <protection hidden="1"/>
    </xf>
    <xf numFmtId="166" fontId="5" fillId="0" borderId="33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>
      <alignment/>
      <protection/>
    </xf>
    <xf numFmtId="166" fontId="5" fillId="0" borderId="26" xfId="67" applyNumberFormat="1" applyFont="1" applyBorder="1" applyAlignment="1" applyProtection="1">
      <alignment/>
      <protection hidden="1"/>
    </xf>
    <xf numFmtId="166" fontId="5" fillId="0" borderId="29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>
      <alignment/>
      <protection/>
    </xf>
    <xf numFmtId="166" fontId="5" fillId="0" borderId="0" xfId="61" applyNumberFormat="1" applyFont="1" applyBorder="1" applyAlignment="1">
      <alignment/>
      <protection/>
    </xf>
    <xf numFmtId="166" fontId="5" fillId="0" borderId="10" xfId="61" applyNumberFormat="1" applyFont="1" applyBorder="1" applyAlignment="1">
      <alignment/>
      <protection/>
    </xf>
    <xf numFmtId="166" fontId="7" fillId="0" borderId="17" xfId="67" applyNumberFormat="1" applyFont="1" applyBorder="1" applyAlignment="1" applyProtection="1">
      <alignment/>
      <protection hidden="1"/>
    </xf>
    <xf numFmtId="166" fontId="7" fillId="0" borderId="33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>
      <alignment/>
      <protection/>
    </xf>
    <xf numFmtId="166" fontId="7" fillId="0" borderId="0" xfId="61" applyNumberFormat="1" applyFont="1" applyBorder="1" applyAlignment="1">
      <alignment/>
      <protection/>
    </xf>
    <xf numFmtId="166" fontId="5" fillId="0" borderId="10" xfId="61" applyNumberFormat="1" applyFont="1" applyFill="1" applyBorder="1" applyAlignment="1">
      <alignment horizontal="center"/>
      <protection/>
    </xf>
    <xf numFmtId="166" fontId="5" fillId="0" borderId="11" xfId="61" applyNumberFormat="1" applyFont="1" applyFill="1" applyBorder="1" applyAlignment="1">
      <alignment horizontal="center"/>
      <protection/>
    </xf>
    <xf numFmtId="166" fontId="5" fillId="0" borderId="0" xfId="61" applyNumberFormat="1" applyFont="1" applyFill="1" applyBorder="1" applyAlignment="1">
      <alignment horizontal="center"/>
      <protection/>
    </xf>
    <xf numFmtId="0" fontId="7" fillId="20" borderId="20" xfId="61" applyNumberFormat="1" applyFont="1" applyFill="1" applyBorder="1" applyAlignment="1">
      <alignment horizontal="center" vertical="center" textRotation="255"/>
      <protection/>
    </xf>
    <xf numFmtId="0" fontId="7" fillId="0" borderId="0" xfId="61" applyNumberFormat="1" applyFont="1">
      <alignment/>
      <protection/>
    </xf>
    <xf numFmtId="0" fontId="7" fillId="20" borderId="35" xfId="61" applyNumberFormat="1" applyFont="1" applyFill="1" applyBorder="1" applyAlignment="1">
      <alignment vertical="center"/>
      <protection/>
    </xf>
    <xf numFmtId="0" fontId="7" fillId="20" borderId="0" xfId="61" applyNumberFormat="1" applyFont="1" applyFill="1" applyBorder="1" applyAlignment="1" quotePrefix="1">
      <alignment horizontal="center" vertical="center"/>
      <protection/>
    </xf>
    <xf numFmtId="0" fontId="7" fillId="20" borderId="10" xfId="61" applyNumberFormat="1" applyFont="1" applyFill="1" applyBorder="1" applyAlignment="1">
      <alignment vertical="center"/>
      <protection/>
    </xf>
    <xf numFmtId="0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9" xfId="61" applyNumberFormat="1" applyFont="1" applyFill="1" applyBorder="1" applyAlignment="1">
      <alignment horizontal="centerContinuous" vertical="center"/>
      <protection/>
    </xf>
    <xf numFmtId="0" fontId="7" fillId="20" borderId="36" xfId="61" applyNumberFormat="1" applyFont="1" applyFill="1" applyBorder="1" applyAlignment="1">
      <alignment horizontal="centerContinuous" vertical="center"/>
      <protection/>
    </xf>
    <xf numFmtId="0" fontId="7" fillId="20" borderId="15" xfId="61" applyNumberFormat="1" applyFont="1" applyFill="1" applyBorder="1" applyAlignment="1">
      <alignment horizontal="centerContinuous" vertical="center"/>
      <protection/>
    </xf>
    <xf numFmtId="0" fontId="7" fillId="20" borderId="18" xfId="61" applyNumberFormat="1" applyFont="1" applyFill="1" applyBorder="1" applyAlignment="1">
      <alignment horizontal="centerContinuous" vertical="center"/>
      <protection/>
    </xf>
    <xf numFmtId="0" fontId="7" fillId="20" borderId="37" xfId="61" applyNumberFormat="1" applyFont="1" applyFill="1" applyBorder="1" applyAlignment="1">
      <alignment horizontal="centerContinuous" vertical="center"/>
      <protection/>
    </xf>
    <xf numFmtId="3" fontId="6" fillId="20" borderId="35" xfId="61" applyNumberFormat="1" applyFont="1" applyFill="1" applyBorder="1" applyAlignment="1">
      <alignment horizontal="centerContinuous" vertical="center"/>
      <protection/>
    </xf>
    <xf numFmtId="10" fontId="7" fillId="20" borderId="32" xfId="61" applyNumberFormat="1" applyFont="1" applyFill="1" applyBorder="1" applyAlignment="1">
      <alignment horizontal="centerContinuous" wrapText="1"/>
      <protection/>
    </xf>
    <xf numFmtId="10" fontId="7" fillId="20" borderId="32" xfId="61" applyNumberFormat="1" applyFont="1" applyFill="1" applyBorder="1" applyAlignment="1">
      <alignment horizontal="centerContinuous"/>
      <protection/>
    </xf>
    <xf numFmtId="10" fontId="7" fillId="20" borderId="38" xfId="61" applyNumberFormat="1" applyFont="1" applyFill="1" applyBorder="1" applyAlignment="1">
      <alignment horizontal="centerContinuous"/>
      <protection/>
    </xf>
    <xf numFmtId="0" fontId="13" fillId="0" borderId="0" xfId="57" applyFont="1" applyAlignment="1">
      <alignment/>
      <protection/>
    </xf>
    <xf numFmtId="0" fontId="19" fillId="0" borderId="0" xfId="57" applyFont="1" applyAlignment="1">
      <alignment vertical="top"/>
      <protection/>
    </xf>
    <xf numFmtId="0" fontId="13" fillId="0" borderId="0" xfId="57" applyFont="1" applyAlignment="1">
      <alignment vertical="top"/>
      <protection/>
    </xf>
    <xf numFmtId="164" fontId="7" fillId="23" borderId="24" xfId="61" applyNumberFormat="1" applyFont="1" applyFill="1" applyBorder="1" applyAlignment="1">
      <alignment vertical="top"/>
      <protection/>
    </xf>
    <xf numFmtId="3" fontId="7" fillId="23" borderId="25" xfId="61" applyNumberFormat="1" applyFont="1" applyFill="1" applyBorder="1" applyAlignment="1">
      <alignment vertical="top"/>
      <protection/>
    </xf>
    <xf numFmtId="3" fontId="7" fillId="23" borderId="26" xfId="61" applyNumberFormat="1" applyFont="1" applyFill="1" applyBorder="1" applyAlignment="1">
      <alignment vertical="top"/>
      <protection/>
    </xf>
    <xf numFmtId="3" fontId="7" fillId="23" borderId="27" xfId="61" applyNumberFormat="1" applyFont="1" applyFill="1" applyBorder="1" applyAlignment="1">
      <alignment vertical="top"/>
      <protection/>
    </xf>
    <xf numFmtId="10" fontId="7" fillId="23" borderId="17" xfId="61" applyNumberFormat="1" applyFont="1" applyFill="1" applyBorder="1" applyAlignment="1">
      <alignment vertical="top"/>
      <protection/>
    </xf>
    <xf numFmtId="166" fontId="7" fillId="23" borderId="17" xfId="67" applyNumberFormat="1" applyFont="1" applyFill="1" applyBorder="1" applyAlignment="1" applyProtection="1">
      <alignment/>
      <protection hidden="1"/>
    </xf>
    <xf numFmtId="166" fontId="7" fillId="23" borderId="26" xfId="67" applyNumberFormat="1" applyFont="1" applyFill="1" applyBorder="1" applyAlignment="1" applyProtection="1">
      <alignment/>
      <protection hidden="1"/>
    </xf>
    <xf numFmtId="0" fontId="13" fillId="0" borderId="0" xfId="61" applyFont="1" applyAlignment="1" applyProtection="1">
      <alignment vertical="center"/>
      <protection locked="0"/>
    </xf>
    <xf numFmtId="0" fontId="9" fillId="20" borderId="25" xfId="61" applyNumberFormat="1" applyFont="1" applyFill="1" applyBorder="1" applyAlignment="1" applyProtection="1">
      <alignment horizontal="center"/>
      <protection locked="0"/>
    </xf>
    <xf numFmtId="0" fontId="9" fillId="20" borderId="26" xfId="61" applyNumberFormat="1" applyFont="1" applyFill="1" applyBorder="1" applyAlignment="1" applyProtection="1">
      <alignment horizontal="center"/>
      <protection locked="0"/>
    </xf>
    <xf numFmtId="0" fontId="7" fillId="20" borderId="39" xfId="61" applyNumberFormat="1" applyFont="1" applyFill="1" applyBorder="1" applyAlignment="1" applyProtection="1">
      <alignment horizontal="center"/>
      <protection locked="0"/>
    </xf>
    <xf numFmtId="0" fontId="7" fillId="20" borderId="40" xfId="61" applyNumberFormat="1" applyFont="1" applyFill="1" applyBorder="1" applyAlignment="1" applyProtection="1">
      <alignment horizontal="center"/>
      <protection locked="0"/>
    </xf>
    <xf numFmtId="3" fontId="5" fillId="0" borderId="23" xfId="61" applyNumberFormat="1" applyFont="1" applyBorder="1" applyAlignment="1" applyProtection="1">
      <alignment vertical="top"/>
      <protection locked="0"/>
    </xf>
    <xf numFmtId="3" fontId="5" fillId="0" borderId="29" xfId="61" applyNumberFormat="1" applyFont="1" applyBorder="1" applyAlignment="1" applyProtection="1">
      <alignment vertical="top"/>
      <protection locked="0"/>
    </xf>
    <xf numFmtId="3" fontId="5" fillId="0" borderId="26" xfId="61" applyNumberFormat="1" applyFont="1" applyBorder="1" applyAlignment="1" applyProtection="1">
      <alignment vertical="top"/>
      <protection locked="0"/>
    </xf>
    <xf numFmtId="0" fontId="7" fillId="20" borderId="19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0" xfId="61" applyNumberFormat="1" applyFont="1" applyFill="1" applyBorder="1" applyAlignment="1" applyProtection="1">
      <alignment horizontal="center"/>
      <protection locked="0"/>
    </xf>
    <xf numFmtId="0" fontId="0" fillId="0" borderId="0" xfId="58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0" borderId="0" xfId="58" applyFont="1" applyBorder="1" applyAlignment="1">
      <alignment/>
      <protection/>
    </xf>
    <xf numFmtId="3" fontId="5" fillId="0" borderId="26" xfId="61" applyNumberFormat="1" applyFont="1" applyBorder="1" applyAlignment="1" applyProtection="1">
      <alignment horizontal="right" vertical="top"/>
      <protection locked="0"/>
    </xf>
    <xf numFmtId="0" fontId="6" fillId="20" borderId="0" xfId="57" applyFont="1" applyFill="1" applyBorder="1" applyAlignment="1">
      <alignment horizontal="centerContinuous" vertical="center"/>
      <protection/>
    </xf>
    <xf numFmtId="0" fontId="6" fillId="20" borderId="15" xfId="57" applyFont="1" applyFill="1" applyBorder="1" applyAlignment="1">
      <alignment horizontal="centerContinuous" wrapText="1"/>
      <protection/>
    </xf>
    <xf numFmtId="0" fontId="7" fillId="20" borderId="41" xfId="57" applyFont="1" applyFill="1" applyBorder="1" applyAlignment="1">
      <alignment horizontal="center" vertical="center"/>
      <protection/>
    </xf>
    <xf numFmtId="0" fontId="11" fillId="20" borderId="42" xfId="57" applyFont="1" applyFill="1" applyBorder="1" applyAlignment="1">
      <alignment horizontal="center" vertical="top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 wrapText="1"/>
      <protection/>
    </xf>
    <xf numFmtId="167" fontId="0" fillId="0" borderId="11" xfId="57" applyNumberFormat="1" applyFont="1" applyBorder="1" applyAlignment="1">
      <alignment horizontal="center" vertical="center"/>
      <protection/>
    </xf>
    <xf numFmtId="166" fontId="7" fillId="23" borderId="18" xfId="67" applyNumberFormat="1" applyFont="1" applyFill="1" applyBorder="1" applyAlignment="1">
      <alignment horizontal="center"/>
    </xf>
    <xf numFmtId="166" fontId="7" fillId="23" borderId="18" xfId="67" applyNumberFormat="1" applyFont="1" applyFill="1" applyBorder="1" applyAlignment="1">
      <alignment/>
    </xf>
    <xf numFmtId="166" fontId="7" fillId="23" borderId="19" xfId="67" applyNumberFormat="1" applyFont="1" applyFill="1" applyBorder="1" applyAlignment="1">
      <alignment/>
    </xf>
    <xf numFmtId="164" fontId="7" fillId="23" borderId="13" xfId="61" applyNumberFormat="1" applyFont="1" applyFill="1" applyBorder="1" applyAlignment="1">
      <alignment vertical="top"/>
      <protection/>
    </xf>
    <xf numFmtId="3" fontId="7" fillId="23" borderId="31" xfId="61" applyNumberFormat="1" applyFont="1" applyFill="1" applyBorder="1" applyAlignment="1">
      <alignment vertical="top"/>
      <protection/>
    </xf>
    <xf numFmtId="166" fontId="7" fillId="23" borderId="10" xfId="61" applyNumberFormat="1" applyFont="1" applyFill="1" applyBorder="1" applyAlignment="1">
      <alignment horizontal="center"/>
      <protection/>
    </xf>
    <xf numFmtId="166" fontId="7" fillId="23" borderId="16" xfId="61" applyNumberFormat="1" applyFont="1" applyFill="1" applyBorder="1">
      <alignment/>
      <protection/>
    </xf>
    <xf numFmtId="10" fontId="7" fillId="23" borderId="32" xfId="61" applyNumberFormat="1" applyFont="1" applyFill="1" applyBorder="1" applyAlignment="1">
      <alignment vertical="top"/>
      <protection/>
    </xf>
    <xf numFmtId="166" fontId="7" fillId="23" borderId="0" xfId="61" applyNumberFormat="1" applyFont="1" applyFill="1" applyBorder="1" applyAlignment="1">
      <alignment/>
      <protection/>
    </xf>
    <xf numFmtId="166" fontId="7" fillId="23" borderId="10" xfId="61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4" fillId="0" borderId="28" xfId="57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0" fillId="0" borderId="0" xfId="63" applyFont="1" applyAlignment="1" applyProtection="1">
      <alignment vertical="center"/>
      <protection locked="0"/>
    </xf>
    <xf numFmtId="0" fontId="18" fillId="0" borderId="0" xfId="63" applyFont="1" applyFill="1">
      <alignment/>
      <protection/>
    </xf>
    <xf numFmtId="0" fontId="6" fillId="0" borderId="0" xfId="60" applyFont="1" applyAlignment="1" applyProtection="1">
      <alignment vertical="center"/>
      <protection/>
    </xf>
    <xf numFmtId="0" fontId="6" fillId="20" borderId="45" xfId="60" applyFont="1" applyFill="1" applyBorder="1" applyAlignment="1" applyProtection="1">
      <alignment horizontal="center"/>
      <protection/>
    </xf>
    <xf numFmtId="4" fontId="6" fillId="20" borderId="46" xfId="60" applyNumberFormat="1" applyFont="1" applyFill="1" applyBorder="1" applyAlignment="1" applyProtection="1">
      <alignment horizontal="centerContinuous"/>
      <protection/>
    </xf>
    <xf numFmtId="5" fontId="6" fillId="20" borderId="45" xfId="60" applyNumberFormat="1" applyFont="1" applyFill="1" applyBorder="1" applyAlignment="1" applyProtection="1">
      <alignment horizontal="centerContinuous"/>
      <protection/>
    </xf>
    <xf numFmtId="5" fontId="6" fillId="20" borderId="47" xfId="60" applyNumberFormat="1" applyFont="1" applyFill="1" applyBorder="1" applyAlignment="1" applyProtection="1">
      <alignment horizontal="centerContinuous"/>
      <protection/>
    </xf>
    <xf numFmtId="0" fontId="4" fillId="0" borderId="0" xfId="60" applyFont="1" applyFill="1" applyProtection="1">
      <alignment/>
      <protection/>
    </xf>
    <xf numFmtId="0" fontId="6" fillId="20" borderId="48" xfId="60" applyFont="1" applyFill="1" applyBorder="1" applyProtection="1">
      <alignment/>
      <protection/>
    </xf>
    <xf numFmtId="0" fontId="6" fillId="20" borderId="49" xfId="60" applyNumberFormat="1" applyFont="1" applyFill="1" applyBorder="1" applyAlignment="1" applyProtection="1">
      <alignment horizontal="center"/>
      <protection locked="0"/>
    </xf>
    <xf numFmtId="0" fontId="6" fillId="20" borderId="50" xfId="60" applyNumberFormat="1" applyFont="1" applyFill="1" applyBorder="1" applyAlignment="1" applyProtection="1">
      <alignment horizontal="center"/>
      <protection locked="0"/>
    </xf>
    <xf numFmtId="0" fontId="4" fillId="0" borderId="0" xfId="60" applyNumberFormat="1" applyFont="1" applyFill="1" applyProtection="1">
      <alignment/>
      <protection/>
    </xf>
    <xf numFmtId="0" fontId="6" fillId="20" borderId="48" xfId="60" applyNumberFormat="1" applyFont="1" applyFill="1" applyBorder="1" applyProtection="1">
      <alignment/>
      <protection/>
    </xf>
    <xf numFmtId="0" fontId="6" fillId="0" borderId="0" xfId="60" applyFont="1" applyFill="1" applyBorder="1" applyProtection="1">
      <alignment/>
      <protection/>
    </xf>
    <xf numFmtId="0" fontId="6" fillId="0" borderId="51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Protection="1">
      <alignment/>
      <protection/>
    </xf>
    <xf numFmtId="0" fontId="4" fillId="0" borderId="0" xfId="60" applyNumberFormat="1" applyFo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15" xfId="60" applyFont="1" applyBorder="1" applyAlignment="1" applyProtection="1">
      <alignment vertical="center"/>
      <protection/>
    </xf>
    <xf numFmtId="5" fontId="4" fillId="0" borderId="10" xfId="60" applyNumberFormat="1" applyFont="1" applyBorder="1" applyAlignment="1" applyProtection="1">
      <alignment vertical="center"/>
      <protection/>
    </xf>
    <xf numFmtId="5" fontId="4" fillId="0" borderId="16" xfId="60" applyNumberFormat="1" applyFont="1" applyBorder="1" applyAlignment="1" applyProtection="1">
      <alignment vertical="center"/>
      <protection/>
    </xf>
    <xf numFmtId="0" fontId="4" fillId="0" borderId="15" xfId="60" applyNumberFormat="1" applyFont="1" applyBorder="1" applyAlignment="1" applyProtection="1">
      <alignment horizontal="center" vertical="center"/>
      <protection/>
    </xf>
    <xf numFmtId="0" fontId="4" fillId="0" borderId="52" xfId="60" applyFont="1" applyBorder="1" applyAlignment="1" applyProtection="1">
      <alignment vertical="center"/>
      <protection/>
    </xf>
    <xf numFmtId="3" fontId="4" fillId="0" borderId="0" xfId="60" applyNumberFormat="1" applyFont="1" applyBorder="1" applyAlignment="1" applyProtection="1">
      <alignment horizontal="center" vertical="center"/>
      <protection/>
    </xf>
    <xf numFmtId="3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22" xfId="60" applyNumberFormat="1" applyFont="1" applyBorder="1" applyAlignment="1" applyProtection="1">
      <alignment vertical="center"/>
      <protection/>
    </xf>
    <xf numFmtId="0" fontId="4" fillId="0" borderId="0" xfId="60" applyNumberFormat="1" applyFont="1" applyBorder="1" applyAlignment="1" applyProtection="1">
      <alignment horizontal="center" vertical="center"/>
      <protection/>
    </xf>
    <xf numFmtId="5" fontId="4" fillId="0" borderId="13" xfId="60" applyNumberFormat="1" applyFont="1" applyBorder="1" applyAlignment="1" applyProtection="1">
      <alignment vertical="center"/>
      <protection/>
    </xf>
    <xf numFmtId="0" fontId="6" fillId="0" borderId="0" xfId="60" applyFont="1" applyProtection="1">
      <alignment/>
      <protection/>
    </xf>
    <xf numFmtId="0" fontId="10" fillId="0" borderId="0" xfId="60" applyFont="1" applyAlignment="1" applyProtection="1">
      <alignment vertical="top"/>
      <protection/>
    </xf>
    <xf numFmtId="0" fontId="0" fillId="0" borderId="0" xfId="60" applyBorder="1" applyProtection="1">
      <alignment/>
      <protection/>
    </xf>
    <xf numFmtId="0" fontId="4" fillId="0" borderId="15" xfId="60" applyFont="1" applyFill="1" applyBorder="1" applyAlignment="1" applyProtection="1">
      <alignment vertical="center"/>
      <protection/>
    </xf>
    <xf numFmtId="42" fontId="4" fillId="0" borderId="22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/>
    </xf>
    <xf numFmtId="5" fontId="4" fillId="0" borderId="13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Border="1" applyAlignment="1" applyProtection="1">
      <alignment horizontal="center" vertical="center"/>
      <protection/>
    </xf>
    <xf numFmtId="5" fontId="4" fillId="0" borderId="15" xfId="60" applyNumberFormat="1" applyFont="1" applyBorder="1" applyAlignment="1" applyProtection="1">
      <alignment vertical="center"/>
      <protection/>
    </xf>
    <xf numFmtId="0" fontId="4" fillId="0" borderId="48" xfId="60" applyFont="1" applyBorder="1" applyAlignment="1" applyProtection="1">
      <alignment vertical="center"/>
      <protection/>
    </xf>
    <xf numFmtId="3" fontId="4" fillId="0" borderId="30" xfId="60" applyNumberFormat="1" applyFont="1" applyBorder="1" applyAlignment="1" applyProtection="1">
      <alignment horizontal="center" vertical="center"/>
      <protection/>
    </xf>
    <xf numFmtId="3" fontId="4" fillId="0" borderId="28" xfId="60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vertical="center"/>
      <protection/>
    </xf>
    <xf numFmtId="5" fontId="4" fillId="0" borderId="0" xfId="60" applyNumberFormat="1" applyFont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 hidden="1"/>
    </xf>
    <xf numFmtId="5" fontId="4" fillId="0" borderId="13" xfId="60" applyNumberFormat="1" applyFont="1" applyFill="1" applyBorder="1" applyAlignment="1" applyProtection="1">
      <alignment vertical="center"/>
      <protection hidden="1"/>
    </xf>
    <xf numFmtId="5" fontId="4" fillId="0" borderId="0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3" fontId="4" fillId="0" borderId="21" xfId="60" applyNumberFormat="1" applyFont="1" applyBorder="1" applyAlignment="1" applyProtection="1">
      <alignment horizontal="center" vertical="center"/>
      <protection/>
    </xf>
    <xf numFmtId="5" fontId="4" fillId="0" borderId="48" xfId="60" applyNumberFormat="1" applyFont="1" applyBorder="1" applyAlignment="1" applyProtection="1">
      <alignment vertical="center"/>
      <protection/>
    </xf>
    <xf numFmtId="5" fontId="4" fillId="0" borderId="21" xfId="60" applyNumberFormat="1" applyFont="1" applyBorder="1" applyAlignment="1" applyProtection="1">
      <alignment vertical="center"/>
      <protection/>
    </xf>
    <xf numFmtId="4" fontId="4" fillId="0" borderId="0" xfId="60" applyNumberFormat="1" applyFont="1" applyProtection="1">
      <alignment/>
      <protection/>
    </xf>
    <xf numFmtId="5" fontId="4" fillId="0" borderId="0" xfId="60" applyNumberFormat="1" applyFont="1" applyProtection="1">
      <alignment/>
      <protection/>
    </xf>
    <xf numFmtId="0" fontId="4" fillId="0" borderId="0" xfId="60" applyNumberFormat="1" applyFont="1" applyAlignment="1" applyProtection="1">
      <alignment horizontal="center"/>
      <protection/>
    </xf>
    <xf numFmtId="0" fontId="28" fillId="0" borderId="0" xfId="60" applyFont="1" applyAlignment="1" applyProtection="1">
      <alignment vertical="top"/>
      <protection locked="0"/>
    </xf>
    <xf numFmtId="0" fontId="26" fillId="0" borderId="0" xfId="63" applyFont="1" applyAlignment="1">
      <alignment/>
      <protection/>
    </xf>
    <xf numFmtId="42" fontId="4" fillId="0" borderId="0" xfId="60" applyNumberFormat="1" applyFont="1" applyFill="1" applyBorder="1" applyAlignment="1" applyProtection="1">
      <alignment vertical="center"/>
      <protection/>
    </xf>
    <xf numFmtId="42" fontId="4" fillId="0" borderId="0" xfId="60" applyNumberFormat="1" applyFont="1" applyFill="1" applyBorder="1" applyAlignment="1" applyProtection="1">
      <alignment vertical="center"/>
      <protection hidden="1"/>
    </xf>
    <xf numFmtId="5" fontId="29" fillId="0" borderId="0" xfId="60" applyNumberFormat="1" applyFont="1" applyAlignment="1" applyProtection="1">
      <alignment vertical="center"/>
      <protection/>
    </xf>
    <xf numFmtId="0" fontId="6" fillId="20" borderId="53" xfId="60" applyNumberFormat="1" applyFont="1" applyFill="1" applyBorder="1" applyAlignment="1" applyProtection="1">
      <alignment horizontal="center"/>
      <protection locked="0"/>
    </xf>
    <xf numFmtId="0" fontId="20" fillId="0" borderId="0" xfId="60" applyFont="1" applyAlignment="1" applyProtection="1">
      <alignment vertical="top"/>
      <protection locked="0"/>
    </xf>
    <xf numFmtId="3" fontId="6" fillId="0" borderId="0" xfId="61" applyNumberFormat="1" applyFont="1" applyBorder="1" applyAlignment="1">
      <alignment vertical="center"/>
      <protection/>
    </xf>
    <xf numFmtId="166" fontId="5" fillId="0" borderId="23" xfId="67" applyNumberFormat="1" applyFont="1" applyBorder="1" applyAlignment="1" applyProtection="1">
      <alignment/>
      <protection hidden="1"/>
    </xf>
    <xf numFmtId="165" fontId="5" fillId="0" borderId="26" xfId="67" applyNumberFormat="1" applyFont="1" applyBorder="1" applyAlignment="1" applyProtection="1">
      <alignment/>
      <protection hidden="1"/>
    </xf>
    <xf numFmtId="0" fontId="30" fillId="0" borderId="0" xfId="57" applyFont="1" applyAlignment="1">
      <alignment vertical="top"/>
      <protection/>
    </xf>
    <xf numFmtId="0" fontId="27" fillId="0" borderId="0" xfId="57" applyFont="1" applyAlignment="1">
      <alignment vertical="top"/>
      <protection/>
    </xf>
    <xf numFmtId="0" fontId="4" fillId="0" borderId="54" xfId="60" applyFont="1" applyBorder="1" applyAlignment="1" applyProtection="1">
      <alignment vertical="center"/>
      <protection/>
    </xf>
    <xf numFmtId="166" fontId="31" fillId="0" borderId="26" xfId="67" applyNumberFormat="1" applyFont="1" applyBorder="1" applyAlignment="1" applyProtection="1">
      <alignment/>
      <protection hidden="1"/>
    </xf>
    <xf numFmtId="166" fontId="31" fillId="0" borderId="17" xfId="67" applyNumberFormat="1" applyFont="1" applyBorder="1" applyAlignment="1" applyProtection="1">
      <alignment/>
      <protection hidden="1"/>
    </xf>
    <xf numFmtId="3" fontId="7" fillId="0" borderId="55" xfId="63" applyNumberFormat="1" applyFont="1" applyFill="1" applyBorder="1" applyAlignment="1">
      <alignment horizontal="center" vertical="center"/>
      <protection/>
    </xf>
    <xf numFmtId="3" fontId="5" fillId="0" borderId="56" xfId="63" applyNumberFormat="1" applyFont="1" applyFill="1" applyBorder="1" applyAlignment="1">
      <alignment horizontal="center" vertical="center"/>
      <protection/>
    </xf>
    <xf numFmtId="3" fontId="5" fillId="0" borderId="57" xfId="63" applyNumberFormat="1" applyFont="1" applyFill="1" applyBorder="1" applyAlignment="1">
      <alignment horizontal="center" vertical="center"/>
      <protection/>
    </xf>
    <xf numFmtId="3" fontId="7" fillId="0" borderId="58" xfId="63" applyNumberFormat="1" applyFont="1" applyFill="1" applyBorder="1" applyAlignment="1">
      <alignment horizontal="center" vertical="center" wrapText="1"/>
      <protection/>
    </xf>
    <xf numFmtId="3" fontId="16" fillId="0" borderId="55" xfId="63" applyNumberFormat="1" applyFont="1" applyFill="1" applyBorder="1" applyAlignment="1">
      <alignment horizontal="center" vertical="center"/>
      <protection/>
    </xf>
    <xf numFmtId="3" fontId="17" fillId="0" borderId="56" xfId="63" applyNumberFormat="1" applyFont="1" applyFill="1" applyBorder="1" applyAlignment="1">
      <alignment horizontal="center" vertical="center"/>
      <protection/>
    </xf>
    <xf numFmtId="3" fontId="17" fillId="0" borderId="57" xfId="63" applyNumberFormat="1" applyFont="1" applyFill="1" applyBorder="1" applyAlignment="1">
      <alignment horizontal="center" vertical="center"/>
      <protection/>
    </xf>
    <xf numFmtId="3" fontId="16" fillId="0" borderId="58" xfId="63" applyNumberFormat="1" applyFont="1" applyFill="1" applyBorder="1" applyAlignment="1">
      <alignment horizontal="center" vertical="center" wrapText="1"/>
      <protection/>
    </xf>
    <xf numFmtId="3" fontId="17" fillId="0" borderId="59" xfId="63" applyNumberFormat="1" applyFont="1" applyFill="1" applyBorder="1" applyAlignment="1">
      <alignment horizontal="center" vertical="center"/>
      <protection/>
    </xf>
    <xf numFmtId="3" fontId="7" fillId="0" borderId="59" xfId="63" applyNumberFormat="1" applyFont="1" applyFill="1" applyBorder="1" applyAlignment="1">
      <alignment horizontal="center" vertical="center" wrapText="1"/>
      <protection/>
    </xf>
    <xf numFmtId="3" fontId="16" fillId="0" borderId="59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>
      <alignment/>
      <protection/>
    </xf>
    <xf numFmtId="3" fontId="49" fillId="0" borderId="60" xfId="57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59" xfId="63" applyNumberFormat="1" applyFont="1" applyFill="1" applyBorder="1" applyAlignment="1">
      <alignment horizontal="center" vertical="center"/>
      <protection/>
    </xf>
    <xf numFmtId="0" fontId="17" fillId="0" borderId="59" xfId="63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55" xfId="63" applyNumberFormat="1" applyFont="1" applyFill="1" applyBorder="1" applyAlignment="1">
      <alignment horizontal="center" vertical="center"/>
      <protection/>
    </xf>
    <xf numFmtId="3" fontId="17" fillId="0" borderId="55" xfId="63" applyNumberFormat="1" applyFont="1" applyFill="1" applyBorder="1" applyAlignment="1">
      <alignment horizontal="center" vertical="center"/>
      <protection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/>
      <protection/>
    </xf>
    <xf numFmtId="0" fontId="2" fillId="0" borderId="0" xfId="59" applyFont="1" applyAlignment="1">
      <alignment/>
      <protection/>
    </xf>
    <xf numFmtId="0" fontId="2" fillId="0" borderId="0" xfId="62" applyFont="1" applyProtection="1">
      <alignment/>
      <protection/>
    </xf>
    <xf numFmtId="166" fontId="50" fillId="0" borderId="17" xfId="67" applyNumberFormat="1" applyFont="1" applyBorder="1" applyAlignment="1" applyProtection="1">
      <alignment/>
      <protection hidden="1"/>
    </xf>
    <xf numFmtId="42" fontId="4" fillId="0" borderId="15" xfId="60" applyNumberFormat="1" applyFont="1" applyBorder="1" applyAlignment="1" applyProtection="1">
      <alignment horizontal="center" vertical="center"/>
      <protection/>
    </xf>
    <xf numFmtId="42" fontId="4" fillId="0" borderId="13" xfId="60" applyNumberFormat="1" applyFont="1" applyFill="1" applyBorder="1" applyAlignment="1" applyProtection="1">
      <alignment vertical="center"/>
      <protection/>
    </xf>
    <xf numFmtId="3" fontId="7" fillId="0" borderId="0" xfId="61" applyNumberFormat="1" applyFont="1">
      <alignment/>
      <protection/>
    </xf>
    <xf numFmtId="3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/>
    </xf>
    <xf numFmtId="0" fontId="5" fillId="0" borderId="64" xfId="0" applyFont="1" applyFill="1" applyBorder="1" applyAlignment="1" applyProtection="1">
      <alignment horizontal="left" vertical="center"/>
      <protection locked="0"/>
    </xf>
    <xf numFmtId="3" fontId="7" fillId="0" borderId="64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65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65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0" fontId="4" fillId="0" borderId="54" xfId="60" applyFont="1" applyBorder="1" applyProtection="1">
      <alignment/>
      <protection/>
    </xf>
    <xf numFmtId="0" fontId="4" fillId="0" borderId="52" xfId="0" applyFont="1" applyFill="1" applyBorder="1" applyAlignment="1" applyProtection="1">
      <alignment vertical="center"/>
      <protection/>
    </xf>
    <xf numFmtId="42" fontId="4" fillId="0" borderId="69" xfId="60" applyNumberFormat="1" applyFont="1" applyBorder="1" applyProtection="1">
      <alignment/>
      <protection/>
    </xf>
    <xf numFmtId="5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70" xfId="60" applyNumberFormat="1" applyFont="1" applyBorder="1" applyProtection="1">
      <alignment/>
      <protection/>
    </xf>
    <xf numFmtId="3" fontId="4" fillId="0" borderId="22" xfId="60" applyNumberFormat="1" applyFont="1" applyBorder="1" applyAlignment="1" applyProtection="1">
      <alignment horizontal="center" vertical="center"/>
      <protection/>
    </xf>
    <xf numFmtId="3" fontId="4" fillId="0" borderId="16" xfId="60" applyNumberFormat="1" applyFont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3" fontId="52" fillId="0" borderId="10" xfId="60" applyNumberFormat="1" applyFont="1" applyFill="1" applyBorder="1" applyAlignment="1" applyProtection="1">
      <alignment horizontal="center"/>
      <protection/>
    </xf>
    <xf numFmtId="0" fontId="9" fillId="20" borderId="18" xfId="61" applyNumberFormat="1" applyFont="1" applyFill="1" applyBorder="1" applyAlignment="1" applyProtection="1">
      <alignment horizontal="center"/>
      <protection locked="0"/>
    </xf>
    <xf numFmtId="0" fontId="7" fillId="20" borderId="0" xfId="61" applyNumberFormat="1" applyFont="1" applyFill="1" applyBorder="1" applyAlignment="1">
      <alignment horizontal="centerContinuous" vertical="center"/>
      <protection/>
    </xf>
    <xf numFmtId="3" fontId="52" fillId="0" borderId="22" xfId="60" applyNumberFormat="1" applyFont="1" applyBorder="1" applyAlignment="1" applyProtection="1">
      <alignment horizontal="center" vertical="center"/>
      <protection/>
    </xf>
    <xf numFmtId="3" fontId="52" fillId="0" borderId="16" xfId="60" applyNumberFormat="1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2" xfId="60" applyFont="1" applyBorder="1" applyProtection="1">
      <alignment/>
      <protection/>
    </xf>
    <xf numFmtId="0" fontId="4" fillId="0" borderId="73" xfId="60" applyFont="1" applyBorder="1" applyProtection="1">
      <alignment/>
      <protection/>
    </xf>
    <xf numFmtId="0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0" xfId="60" applyNumberFormat="1" applyFont="1" applyBorder="1" applyAlignment="1" applyProtection="1">
      <alignment vertical="center"/>
      <protection/>
    </xf>
    <xf numFmtId="3" fontId="4" fillId="0" borderId="48" xfId="60" applyNumberFormat="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3" fontId="53" fillId="0" borderId="22" xfId="60" applyNumberFormat="1" applyFont="1" applyFill="1" applyBorder="1" applyAlignment="1" applyProtection="1">
      <alignment horizontal="center" vertical="center"/>
      <protection/>
    </xf>
    <xf numFmtId="3" fontId="5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3" xfId="60" applyBorder="1" applyProtection="1">
      <alignment/>
      <protection/>
    </xf>
    <xf numFmtId="5" fontId="10" fillId="0" borderId="13" xfId="60" applyNumberFormat="1" applyFont="1" applyBorder="1" applyAlignment="1" applyProtection="1">
      <alignment vertical="top"/>
      <protection/>
    </xf>
    <xf numFmtId="5" fontId="4" fillId="0" borderId="20" xfId="60" applyNumberFormat="1" applyFont="1" applyBorder="1" applyProtection="1">
      <alignment/>
      <protection/>
    </xf>
    <xf numFmtId="0" fontId="6" fillId="0" borderId="52" xfId="60" applyFont="1" applyFill="1" applyBorder="1" applyAlignment="1" applyProtection="1">
      <alignment vertical="center"/>
      <protection/>
    </xf>
    <xf numFmtId="0" fontId="10" fillId="0" borderId="52" xfId="60" applyFont="1" applyBorder="1" applyAlignment="1" applyProtection="1">
      <alignment vertical="top"/>
      <protection/>
    </xf>
    <xf numFmtId="5" fontId="4" fillId="0" borderId="21" xfId="60" applyNumberFormat="1" applyFont="1" applyBorder="1" applyProtection="1">
      <alignment/>
      <protection/>
    </xf>
    <xf numFmtId="0" fontId="4" fillId="0" borderId="52" xfId="60" applyFont="1" applyBorder="1" applyAlignment="1" applyProtection="1">
      <alignment horizontal="left" vertical="center"/>
      <protection/>
    </xf>
    <xf numFmtId="0" fontId="10" fillId="0" borderId="0" xfId="61" applyFont="1" applyAlignment="1">
      <alignment horizontal="left"/>
      <protection/>
    </xf>
    <xf numFmtId="3" fontId="49" fillId="24" borderId="60" xfId="57" applyNumberFormat="1" applyFont="1" applyFill="1" applyBorder="1" applyAlignment="1">
      <alignment horizontal="justify" vertical="center" wrapText="1"/>
      <protection/>
    </xf>
    <xf numFmtId="171" fontId="52" fillId="0" borderId="0" xfId="60" applyNumberFormat="1" applyFont="1" applyBorder="1" applyAlignment="1" applyProtection="1">
      <alignment horizontal="right" vertical="center"/>
      <protection locked="0"/>
    </xf>
    <xf numFmtId="171" fontId="52" fillId="0" borderId="13" xfId="60" applyNumberFormat="1" applyFont="1" applyBorder="1" applyAlignment="1" applyProtection="1">
      <alignment horizontal="right" vertical="center"/>
      <protection locked="0"/>
    </xf>
    <xf numFmtId="170" fontId="52" fillId="0" borderId="0" xfId="60" applyNumberFormat="1" applyFont="1" applyBorder="1" applyAlignment="1" applyProtection="1">
      <alignment horizontal="right" vertical="center"/>
      <protection locked="0"/>
    </xf>
    <xf numFmtId="170" fontId="52" fillId="0" borderId="13" xfId="60" applyNumberFormat="1" applyFont="1" applyBorder="1" applyAlignment="1" applyProtection="1">
      <alignment horizontal="right" vertical="center"/>
      <protection locked="0"/>
    </xf>
    <xf numFmtId="171" fontId="52" fillId="0" borderId="13" xfId="60" applyNumberFormat="1" applyFont="1" applyBorder="1" applyAlignment="1" applyProtection="1">
      <alignment horizontal="right"/>
      <protection/>
    </xf>
    <xf numFmtId="0" fontId="4" fillId="0" borderId="13" xfId="60" applyNumberFormat="1" applyFont="1" applyBorder="1" applyAlignment="1" applyProtection="1">
      <alignment horizontal="center"/>
      <protection/>
    </xf>
    <xf numFmtId="5" fontId="4" fillId="0" borderId="13" xfId="60" applyNumberFormat="1" applyFont="1" applyBorder="1" applyAlignment="1" applyProtection="1">
      <alignment horizontal="right"/>
      <protection/>
    </xf>
    <xf numFmtId="6" fontId="4" fillId="0" borderId="16" xfId="60" applyNumberFormat="1" applyFont="1" applyBorder="1" applyAlignment="1" applyProtection="1">
      <alignment vertical="center"/>
      <protection/>
    </xf>
    <xf numFmtId="0" fontId="4" fillId="0" borderId="28" xfId="60" applyNumberFormat="1" applyFont="1" applyBorder="1" applyAlignment="1" applyProtection="1">
      <alignment horizontal="center"/>
      <protection/>
    </xf>
    <xf numFmtId="5" fontId="4" fillId="0" borderId="28" xfId="60" applyNumberFormat="1" applyFont="1" applyBorder="1" applyAlignment="1" applyProtection="1">
      <alignment horizontal="right"/>
      <protection/>
    </xf>
    <xf numFmtId="3" fontId="4" fillId="0" borderId="70" xfId="60" applyNumberFormat="1" applyFont="1" applyBorder="1" applyAlignment="1" applyProtection="1">
      <alignment horizontal="center" vertical="center"/>
      <protection/>
    </xf>
    <xf numFmtId="3" fontId="4" fillId="0" borderId="40" xfId="60" applyNumberFormat="1" applyFont="1" applyBorder="1" applyAlignment="1" applyProtection="1">
      <alignment horizontal="center" vertical="center"/>
      <protection/>
    </xf>
    <xf numFmtId="170" fontId="59" fillId="0" borderId="0" xfId="60" applyNumberFormat="1" applyFont="1" applyBorder="1" applyAlignment="1" applyProtection="1">
      <alignment horizontal="right" vertical="center"/>
      <protection locked="0"/>
    </xf>
    <xf numFmtId="190" fontId="52" fillId="0" borderId="13" xfId="60" applyNumberFormat="1" applyFont="1" applyBorder="1" applyAlignment="1" applyProtection="1">
      <alignment horizontal="right" vertical="center"/>
      <protection locked="0"/>
    </xf>
    <xf numFmtId="0" fontId="4" fillId="0" borderId="0" xfId="57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49" fillId="0" borderId="60" xfId="57" applyNumberFormat="1" applyFont="1" applyFill="1" applyBorder="1" applyAlignment="1">
      <alignment horizontal="justify" vertical="center" wrapText="1"/>
      <protection/>
    </xf>
    <xf numFmtId="0" fontId="49" fillId="0" borderId="0" xfId="54" applyFont="1" applyFill="1" applyBorder="1" applyAlignment="1">
      <alignment horizontal="justify" vertical="center" wrapText="1"/>
      <protection/>
    </xf>
    <xf numFmtId="0" fontId="49" fillId="0" borderId="0" xfId="57" applyFont="1" applyFill="1" applyBorder="1" applyAlignment="1">
      <alignment horizontal="justify" vertical="center" wrapText="1"/>
      <protection/>
    </xf>
    <xf numFmtId="0" fontId="14" fillId="25" borderId="37" xfId="57" applyFont="1" applyFill="1" applyBorder="1" applyAlignment="1">
      <alignment vertical="center"/>
      <protection/>
    </xf>
    <xf numFmtId="167" fontId="1" fillId="25" borderId="19" xfId="57" applyNumberFormat="1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 wrapText="1"/>
      <protection/>
    </xf>
    <xf numFmtId="3" fontId="15" fillId="25" borderId="74" xfId="57" applyNumberFormat="1" applyFont="1" applyFill="1" applyBorder="1" applyAlignment="1">
      <alignment horizontal="center" vertical="center" wrapText="1"/>
      <protection/>
    </xf>
    <xf numFmtId="164" fontId="7" fillId="25" borderId="24" xfId="61" applyNumberFormat="1" applyFont="1" applyFill="1" applyBorder="1" applyAlignment="1">
      <alignment vertical="top"/>
      <protection/>
    </xf>
    <xf numFmtId="3" fontId="7" fillId="25" borderId="25" xfId="61" applyNumberFormat="1" applyFont="1" applyFill="1" applyBorder="1" applyAlignment="1">
      <alignment vertical="top"/>
      <protection/>
    </xf>
    <xf numFmtId="166" fontId="7" fillId="25" borderId="18" xfId="67" applyNumberFormat="1" applyFont="1" applyFill="1" applyBorder="1" applyAlignment="1">
      <alignment horizontal="center"/>
    </xf>
    <xf numFmtId="3" fontId="7" fillId="25" borderId="26" xfId="61" applyNumberFormat="1" applyFont="1" applyFill="1" applyBorder="1" applyAlignment="1">
      <alignment vertical="top"/>
      <protection/>
    </xf>
    <xf numFmtId="166" fontId="7" fillId="25" borderId="18" xfId="67" applyNumberFormat="1" applyFont="1" applyFill="1" applyBorder="1" applyAlignment="1">
      <alignment/>
    </xf>
    <xf numFmtId="3" fontId="7" fillId="25" borderId="27" xfId="61" applyNumberFormat="1" applyFont="1" applyFill="1" applyBorder="1" applyAlignment="1">
      <alignment vertical="top"/>
      <protection/>
    </xf>
    <xf numFmtId="166" fontId="7" fillId="25" borderId="19" xfId="67" applyNumberFormat="1" applyFont="1" applyFill="1" applyBorder="1" applyAlignment="1">
      <alignment/>
    </xf>
    <xf numFmtId="164" fontId="7" fillId="25" borderId="28" xfId="61" applyNumberFormat="1" applyFont="1" applyFill="1" applyBorder="1" applyAlignment="1">
      <alignment vertical="top"/>
      <protection/>
    </xf>
    <xf numFmtId="3" fontId="7" fillId="25" borderId="75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 applyAlignment="1">
      <alignment horizontal="center"/>
      <protection/>
    </xf>
    <xf numFmtId="3" fontId="7" fillId="25" borderId="29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>
      <alignment/>
      <protection/>
    </xf>
    <xf numFmtId="3" fontId="7" fillId="25" borderId="30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>
      <alignment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5" fillId="0" borderId="23" xfId="61" applyNumberFormat="1" applyFont="1" applyFill="1" applyBorder="1" applyAlignment="1">
      <alignment horizontal="right" vertical="center"/>
      <protection/>
    </xf>
    <xf numFmtId="3" fontId="7" fillId="0" borderId="23" xfId="61" applyNumberFormat="1" applyFont="1" applyFill="1" applyBorder="1" applyAlignment="1">
      <alignment horizontal="right" vertical="center"/>
      <protection/>
    </xf>
    <xf numFmtId="10" fontId="7" fillId="25" borderId="17" xfId="61" applyNumberFormat="1" applyFont="1" applyFill="1" applyBorder="1" applyAlignment="1">
      <alignment vertical="top"/>
      <protection/>
    </xf>
    <xf numFmtId="166" fontId="7" fillId="25" borderId="17" xfId="67" applyNumberFormat="1" applyFont="1" applyFill="1" applyBorder="1" applyAlignment="1" applyProtection="1">
      <alignment/>
      <protection hidden="1"/>
    </xf>
    <xf numFmtId="166" fontId="7" fillId="25" borderId="26" xfId="67" applyNumberFormat="1" applyFont="1" applyFill="1" applyBorder="1" applyAlignment="1" applyProtection="1">
      <alignment/>
      <protection hidden="1"/>
    </xf>
    <xf numFmtId="10" fontId="7" fillId="25" borderId="33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 applyAlignment="1">
      <alignment/>
      <protection/>
    </xf>
    <xf numFmtId="166" fontId="7" fillId="25" borderId="12" xfId="61" applyNumberFormat="1" applyFont="1" applyFill="1" applyBorder="1" applyAlignment="1">
      <alignment/>
      <protection/>
    </xf>
    <xf numFmtId="0" fontId="7" fillId="25" borderId="1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textRotation="90"/>
    </xf>
    <xf numFmtId="0" fontId="5" fillId="25" borderId="76" xfId="0" applyFont="1" applyFill="1" applyBorder="1" applyAlignment="1">
      <alignment horizontal="center" vertical="center" textRotation="90"/>
    </xf>
    <xf numFmtId="0" fontId="5" fillId="25" borderId="76" xfId="0" applyFont="1" applyFill="1" applyBorder="1" applyAlignment="1">
      <alignment horizontal="center" vertical="center" textRotation="90" wrapText="1"/>
    </xf>
    <xf numFmtId="0" fontId="5" fillId="25" borderId="12" xfId="0" applyFont="1" applyFill="1" applyBorder="1" applyAlignment="1">
      <alignment horizontal="center" vertical="center" textRotation="90" wrapText="1"/>
    </xf>
    <xf numFmtId="0" fontId="16" fillId="25" borderId="29" xfId="63" applyNumberFormat="1" applyFont="1" applyFill="1" applyBorder="1" applyAlignment="1">
      <alignment horizontal="center" vertical="center" textRotation="90" wrapText="1"/>
      <protection/>
    </xf>
    <xf numFmtId="0" fontId="5" fillId="25" borderId="77" xfId="0" applyFont="1" applyFill="1" applyBorder="1" applyAlignment="1">
      <alignment horizontal="center" vertical="center" textRotation="90" wrapText="1"/>
    </xf>
    <xf numFmtId="0" fontId="16" fillId="25" borderId="33" xfId="63" applyNumberFormat="1" applyFont="1" applyFill="1" applyBorder="1" applyAlignment="1">
      <alignment horizontal="center" vertical="center" textRotation="90" wrapText="1"/>
      <protection/>
    </xf>
    <xf numFmtId="3" fontId="6" fillId="25" borderId="18" xfId="0" applyNumberFormat="1" applyFont="1" applyFill="1" applyBorder="1" applyAlignment="1">
      <alignment horizontal="center" vertical="center"/>
    </xf>
    <xf numFmtId="3" fontId="7" fillId="25" borderId="17" xfId="0" applyNumberFormat="1" applyFont="1" applyFill="1" applyBorder="1" applyAlignment="1">
      <alignment horizontal="center" vertical="center"/>
    </xf>
    <xf numFmtId="3" fontId="7" fillId="25" borderId="78" xfId="0" applyNumberFormat="1" applyFont="1" applyFill="1" applyBorder="1" applyAlignment="1">
      <alignment horizontal="center" vertical="center"/>
    </xf>
    <xf numFmtId="3" fontId="7" fillId="25" borderId="18" xfId="0" applyNumberFormat="1" applyFont="1" applyFill="1" applyBorder="1" applyAlignment="1">
      <alignment horizontal="center" vertical="center"/>
    </xf>
    <xf numFmtId="3" fontId="7" fillId="25" borderId="79" xfId="0" applyNumberFormat="1" applyFont="1" applyFill="1" applyBorder="1" applyAlignment="1">
      <alignment horizontal="center" vertical="center"/>
    </xf>
    <xf numFmtId="0" fontId="6" fillId="25" borderId="80" xfId="60" applyFont="1" applyFill="1" applyBorder="1" applyAlignment="1" applyProtection="1">
      <alignment vertical="center"/>
      <protection/>
    </xf>
    <xf numFmtId="0" fontId="6" fillId="25" borderId="46" xfId="60" applyNumberFormat="1" applyFont="1" applyFill="1" applyBorder="1" applyAlignment="1" applyProtection="1">
      <alignment horizontal="right" vertical="center"/>
      <protection/>
    </xf>
    <xf numFmtId="0" fontId="6" fillId="25" borderId="81" xfId="60" applyNumberFormat="1" applyFont="1" applyFill="1" applyBorder="1" applyAlignment="1" applyProtection="1">
      <alignment horizontal="right" vertical="center"/>
      <protection/>
    </xf>
    <xf numFmtId="5" fontId="6" fillId="25" borderId="82" xfId="60" applyNumberFormat="1" applyFont="1" applyFill="1" applyBorder="1" applyAlignment="1" applyProtection="1">
      <alignment vertical="center"/>
      <protection/>
    </xf>
    <xf numFmtId="5" fontId="6" fillId="25" borderId="81" xfId="60" applyNumberFormat="1" applyFont="1" applyFill="1" applyBorder="1" applyAlignment="1" applyProtection="1">
      <alignment vertical="center"/>
      <protection/>
    </xf>
    <xf numFmtId="0" fontId="6" fillId="25" borderId="45" xfId="60" applyFont="1" applyFill="1" applyBorder="1" applyAlignment="1" applyProtection="1">
      <alignment vertical="center"/>
      <protection/>
    </xf>
    <xf numFmtId="3" fontId="28" fillId="25" borderId="83" xfId="60" applyNumberFormat="1" applyFont="1" applyFill="1" applyBorder="1" applyAlignment="1" applyProtection="1">
      <alignment horizontal="center" vertical="center"/>
      <protection/>
    </xf>
    <xf numFmtId="3" fontId="28" fillId="25" borderId="46" xfId="60" applyNumberFormat="1" applyFont="1" applyFill="1" applyBorder="1" applyAlignment="1" applyProtection="1">
      <alignment horizontal="center" vertical="center"/>
      <protection/>
    </xf>
    <xf numFmtId="5" fontId="6" fillId="25" borderId="45" xfId="60" applyNumberFormat="1" applyFont="1" applyFill="1" applyBorder="1" applyAlignment="1" applyProtection="1">
      <alignment horizontal="right" vertical="center"/>
      <protection/>
    </xf>
    <xf numFmtId="5" fontId="6" fillId="25" borderId="81" xfId="60" applyNumberFormat="1" applyFont="1" applyFill="1" applyBorder="1" applyAlignment="1" applyProtection="1">
      <alignment horizontal="right" vertical="center"/>
      <protection/>
    </xf>
    <xf numFmtId="0" fontId="4" fillId="25" borderId="74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0" fontId="4" fillId="25" borderId="84" xfId="60" applyFont="1" applyFill="1" applyBorder="1" applyAlignment="1" applyProtection="1">
      <alignment vertical="center"/>
      <protection/>
    </xf>
    <xf numFmtId="3" fontId="6" fillId="25" borderId="18" xfId="60" applyNumberFormat="1" applyFont="1" applyFill="1" applyBorder="1" applyAlignment="1" applyProtection="1">
      <alignment horizontal="center" vertical="center"/>
      <protection/>
    </xf>
    <xf numFmtId="5" fontId="6" fillId="25" borderId="18" xfId="60" applyNumberFormat="1" applyFont="1" applyFill="1" applyBorder="1" applyAlignment="1" applyProtection="1">
      <alignment horizontal="right" vertical="center"/>
      <protection/>
    </xf>
    <xf numFmtId="3" fontId="6" fillId="25" borderId="24" xfId="60" applyNumberFormat="1" applyFont="1" applyFill="1" applyBorder="1" applyAlignment="1" applyProtection="1">
      <alignment horizontal="center" vertical="center"/>
      <protection/>
    </xf>
    <xf numFmtId="0" fontId="4" fillId="25" borderId="15" xfId="60" applyFont="1" applyFill="1" applyBorder="1" applyAlignment="1" applyProtection="1">
      <alignment vertical="center"/>
      <protection/>
    </xf>
    <xf numFmtId="3" fontId="6" fillId="25" borderId="22" xfId="60" applyNumberFormat="1" applyFont="1" applyFill="1" applyBorder="1" applyAlignment="1" applyProtection="1">
      <alignment horizontal="center" vertical="center"/>
      <protection/>
    </xf>
    <xf numFmtId="3" fontId="6" fillId="25" borderId="16" xfId="60" applyNumberFormat="1" applyFont="1" applyFill="1" applyBorder="1" applyAlignment="1" applyProtection="1">
      <alignment horizontal="center" vertical="center"/>
      <protection/>
    </xf>
    <xf numFmtId="0" fontId="6" fillId="25" borderId="45" xfId="60" applyNumberFormat="1" applyFont="1" applyFill="1" applyBorder="1" applyAlignment="1" applyProtection="1">
      <alignment vertical="center"/>
      <protection/>
    </xf>
    <xf numFmtId="3" fontId="6" fillId="25" borderId="45" xfId="60" applyNumberFormat="1" applyFont="1" applyFill="1" applyBorder="1" applyAlignment="1" applyProtection="1">
      <alignment horizontal="center" vertical="center"/>
      <protection/>
    </xf>
    <xf numFmtId="3" fontId="6" fillId="25" borderId="81" xfId="60" applyNumberFormat="1" applyFont="1" applyFill="1" applyBorder="1" applyAlignment="1" applyProtection="1">
      <alignment horizontal="center" vertical="center"/>
      <protection/>
    </xf>
    <xf numFmtId="0" fontId="6" fillId="25" borderId="74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42" fontId="6" fillId="25" borderId="18" xfId="60" applyNumberFormat="1" applyFont="1" applyFill="1" applyBorder="1" applyAlignment="1" applyProtection="1">
      <alignment vertical="center"/>
      <protection/>
    </xf>
    <xf numFmtId="42" fontId="6" fillId="25" borderId="37" xfId="60" applyNumberFormat="1" applyFont="1" applyFill="1" applyBorder="1" applyAlignment="1" applyProtection="1">
      <alignment vertical="center"/>
      <protection/>
    </xf>
    <xf numFmtId="0" fontId="4" fillId="0" borderId="52" xfId="55" applyFont="1" applyFill="1" applyBorder="1" applyAlignment="1" applyProtection="1">
      <alignment vertical="center"/>
      <protection/>
    </xf>
    <xf numFmtId="4" fontId="4" fillId="0" borderId="22" xfId="60" applyNumberFormat="1" applyFont="1" applyBorder="1" applyAlignment="1" applyProtection="1">
      <alignment horizontal="right"/>
      <protection/>
    </xf>
    <xf numFmtId="3" fontId="60" fillId="25" borderId="27" xfId="60" applyNumberFormat="1" applyFont="1" applyFill="1" applyBorder="1" applyAlignment="1" applyProtection="1">
      <alignment horizontal="center" vertical="center"/>
      <protection/>
    </xf>
    <xf numFmtId="3" fontId="60" fillId="25" borderId="37" xfId="60" applyNumberFormat="1" applyFont="1" applyFill="1" applyBorder="1" applyAlignment="1" applyProtection="1">
      <alignment horizontal="center" vertical="center"/>
      <protection/>
    </xf>
    <xf numFmtId="4" fontId="4" fillId="0" borderId="20" xfId="60" applyNumberFormat="1" applyFont="1" applyBorder="1" applyAlignment="1" applyProtection="1">
      <alignment horizontal="right"/>
      <protection/>
    </xf>
    <xf numFmtId="0" fontId="4" fillId="0" borderId="46" xfId="60" applyFont="1" applyBorder="1" applyProtection="1">
      <alignment/>
      <protection/>
    </xf>
    <xf numFmtId="0" fontId="4" fillId="0" borderId="46" xfId="60" applyNumberFormat="1" applyFont="1" applyBorder="1" applyAlignment="1" applyProtection="1">
      <alignment horizontal="center"/>
      <protection/>
    </xf>
    <xf numFmtId="0" fontId="4" fillId="0" borderId="85" xfId="57" applyFont="1" applyBorder="1" applyAlignment="1">
      <alignment horizontal="left" vertical="center" wrapText="1"/>
      <protection/>
    </xf>
    <xf numFmtId="167" fontId="0" fillId="0" borderId="60" xfId="57" applyNumberFormat="1" applyFont="1" applyBorder="1" applyAlignment="1">
      <alignment horizontal="center" vertical="center"/>
      <protection/>
    </xf>
    <xf numFmtId="42" fontId="4" fillId="0" borderId="16" xfId="60" applyNumberFormat="1" applyFont="1" applyFill="1" applyBorder="1" applyAlignment="1" applyProtection="1">
      <alignment horizontal="center" vertical="center"/>
      <protection/>
    </xf>
    <xf numFmtId="42" fontId="4" fillId="0" borderId="13" xfId="60" applyNumberFormat="1" applyFont="1" applyBorder="1" applyAlignment="1" applyProtection="1">
      <alignment horizontal="center" vertical="center"/>
      <protection/>
    </xf>
    <xf numFmtId="0" fontId="54" fillId="0" borderId="86" xfId="57" applyFont="1" applyFill="1" applyBorder="1" applyAlignment="1">
      <alignment horizontal="center" vertical="center" wrapText="1"/>
      <protection/>
    </xf>
    <xf numFmtId="0" fontId="6" fillId="20" borderId="0" xfId="57" applyFont="1" applyFill="1" applyBorder="1" applyAlignment="1">
      <alignment horizontal="centerContinuous" vertical="center" wrapText="1"/>
      <protection/>
    </xf>
    <xf numFmtId="0" fontId="51" fillId="0" borderId="60" xfId="0" applyFont="1" applyBorder="1" applyAlignment="1">
      <alignment horizontal="left" vertical="top" wrapText="1"/>
    </xf>
    <xf numFmtId="5" fontId="4" fillId="0" borderId="22" xfId="60" applyNumberFormat="1" applyFont="1" applyBorder="1" applyProtection="1">
      <alignment/>
      <protection/>
    </xf>
    <xf numFmtId="5" fontId="4" fillId="0" borderId="0" xfId="60" applyNumberFormat="1" applyFont="1" applyBorder="1" applyProtection="1">
      <alignment/>
      <protection/>
    </xf>
    <xf numFmtId="5" fontId="4" fillId="0" borderId="13" xfId="60" applyNumberFormat="1" applyFont="1" applyBorder="1" applyProtection="1">
      <alignment/>
      <protection/>
    </xf>
    <xf numFmtId="4" fontId="4" fillId="0" borderId="21" xfId="60" applyNumberFormat="1" applyFont="1" applyBorder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fill"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25" borderId="19" xfId="73" applyNumberFormat="1" applyFont="1" applyFill="1" applyBorder="1" applyAlignment="1">
      <alignment horizontal="center" vertical="center"/>
    </xf>
    <xf numFmtId="3" fontId="4" fillId="25" borderId="26" xfId="73" applyNumberFormat="1" applyFont="1" applyFill="1" applyBorder="1" applyAlignment="1" applyProtection="1">
      <alignment horizontal="center" vertical="center"/>
      <protection/>
    </xf>
    <xf numFmtId="3" fontId="4" fillId="25" borderId="18" xfId="73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vertical="center" wrapText="1"/>
    </xf>
    <xf numFmtId="3" fontId="4" fillId="0" borderId="32" xfId="73" applyNumberFormat="1" applyFont="1" applyBorder="1" applyAlignment="1" applyProtection="1">
      <alignment horizontal="center" vertical="center"/>
      <protection locked="0"/>
    </xf>
    <xf numFmtId="3" fontId="4" fillId="0" borderId="23" xfId="73" applyNumberFormat="1" applyFont="1" applyBorder="1" applyAlignment="1" applyProtection="1">
      <alignment horizontal="center" vertical="center"/>
      <protection/>
    </xf>
    <xf numFmtId="3" fontId="4" fillId="0" borderId="10" xfId="73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3" fontId="4" fillId="25" borderId="87" xfId="73" applyNumberFormat="1" applyFont="1" applyFill="1" applyBorder="1" applyAlignment="1">
      <alignment horizontal="center" vertical="center"/>
    </xf>
    <xf numFmtId="3" fontId="4" fillId="25" borderId="58" xfId="73" applyNumberFormat="1" applyFont="1" applyFill="1" applyBorder="1" applyAlignment="1" applyProtection="1">
      <alignment horizontal="center" vertical="center"/>
      <protection/>
    </xf>
    <xf numFmtId="3" fontId="4" fillId="25" borderId="55" xfId="73" applyNumberFormat="1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vertical="center" wrapText="1"/>
    </xf>
    <xf numFmtId="3" fontId="4" fillId="0" borderId="17" xfId="73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vertical="center"/>
    </xf>
    <xf numFmtId="3" fontId="6" fillId="25" borderId="87" xfId="73" applyNumberFormat="1" applyFont="1" applyFill="1" applyBorder="1" applyAlignment="1">
      <alignment horizontal="center" vertical="center"/>
    </xf>
    <xf numFmtId="3" fontId="6" fillId="25" borderId="58" xfId="73" applyNumberFormat="1" applyFont="1" applyFill="1" applyBorder="1" applyAlignment="1" applyProtection="1">
      <alignment horizontal="center" vertical="center"/>
      <protection/>
    </xf>
    <xf numFmtId="3" fontId="6" fillId="25" borderId="55" xfId="73" applyNumberFormat="1" applyFont="1" applyFill="1" applyBorder="1" applyAlignment="1">
      <alignment horizontal="center" vertical="center"/>
    </xf>
    <xf numFmtId="0" fontId="6" fillId="25" borderId="55" xfId="0" applyFont="1" applyFill="1" applyBorder="1" applyAlignment="1">
      <alignment vertical="center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 applyProtection="1">
      <alignment/>
      <protection locked="0"/>
    </xf>
    <xf numFmtId="0" fontId="6" fillId="20" borderId="16" xfId="57" applyFont="1" applyFill="1" applyBorder="1" applyAlignment="1">
      <alignment horizontal="center" vertical="center" wrapText="1"/>
      <protection/>
    </xf>
    <xf numFmtId="0" fontId="6" fillId="20" borderId="88" xfId="57" applyFont="1" applyFill="1" applyBorder="1" applyAlignment="1">
      <alignment horizontal="center" vertical="center" wrapText="1"/>
      <protection/>
    </xf>
    <xf numFmtId="0" fontId="6" fillId="20" borderId="22" xfId="57" applyFont="1" applyFill="1" applyBorder="1" applyAlignment="1">
      <alignment horizontal="center" vertical="center" wrapText="1"/>
      <protection/>
    </xf>
    <xf numFmtId="0" fontId="6" fillId="20" borderId="89" xfId="57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166" fontId="61" fillId="0" borderId="29" xfId="67" applyNumberFormat="1" applyFont="1" applyFill="1" applyBorder="1" applyAlignment="1">
      <alignment horizontal="right" vertical="center"/>
    </xf>
    <xf numFmtId="166" fontId="61" fillId="0" borderId="26" xfId="67" applyNumberFormat="1" applyFont="1" applyFill="1" applyBorder="1" applyAlignment="1">
      <alignment horizontal="right" vertical="center"/>
    </xf>
    <xf numFmtId="166" fontId="61" fillId="0" borderId="33" xfId="67" applyNumberFormat="1" applyFont="1" applyFill="1" applyBorder="1" applyAlignment="1">
      <alignment horizontal="right" vertical="center"/>
    </xf>
    <xf numFmtId="166" fontId="61" fillId="0" borderId="17" xfId="67" applyNumberFormat="1" applyFont="1" applyFill="1" applyBorder="1" applyAlignment="1">
      <alignment horizontal="right" vertical="center"/>
    </xf>
    <xf numFmtId="0" fontId="7" fillId="20" borderId="58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53" xfId="61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7" applyNumberFormat="1" applyFont="1" applyFill="1" applyBorder="1" applyAlignment="1">
      <alignment horizontal="right" vertical="center"/>
    </xf>
    <xf numFmtId="165" fontId="5" fillId="0" borderId="26" xfId="67" applyNumberFormat="1" applyFont="1" applyFill="1" applyBorder="1" applyAlignment="1">
      <alignment horizontal="right" vertical="center"/>
    </xf>
    <xf numFmtId="0" fontId="10" fillId="0" borderId="0" xfId="61" applyFont="1" applyAlignment="1">
      <alignment horizontal="left"/>
      <protection/>
    </xf>
    <xf numFmtId="0" fontId="7" fillId="20" borderId="59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9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55" xfId="61" applyNumberFormat="1" applyFont="1" applyFill="1" applyBorder="1" applyAlignment="1" applyProtection="1" quotePrefix="1">
      <alignment horizontal="center" vertical="center"/>
      <protection locked="0"/>
    </xf>
    <xf numFmtId="166" fontId="62" fillId="0" borderId="29" xfId="67" applyNumberFormat="1" applyFont="1" applyFill="1" applyBorder="1" applyAlignment="1">
      <alignment horizontal="right" vertical="center"/>
    </xf>
    <xf numFmtId="166" fontId="62" fillId="0" borderId="26" xfId="67" applyNumberFormat="1" applyFont="1" applyFill="1" applyBorder="1" applyAlignment="1">
      <alignment horizontal="right" vertical="center"/>
    </xf>
    <xf numFmtId="165" fontId="7" fillId="0" borderId="29" xfId="67" applyNumberFormat="1" applyFont="1" applyFill="1" applyBorder="1" applyAlignment="1">
      <alignment horizontal="right" vertical="center"/>
    </xf>
    <xf numFmtId="165" fontId="7" fillId="0" borderId="26" xfId="67" applyNumberFormat="1" applyFont="1" applyFill="1" applyBorder="1" applyAlignment="1">
      <alignment horizontal="right" vertical="center"/>
    </xf>
    <xf numFmtId="0" fontId="7" fillId="20" borderId="58" xfId="61" applyNumberFormat="1" applyFont="1" applyFill="1" applyBorder="1" applyAlignment="1">
      <alignment horizontal="center" vertical="center"/>
      <protection/>
    </xf>
    <xf numFmtId="0" fontId="7" fillId="20" borderId="59" xfId="61" applyNumberFormat="1" applyFont="1" applyFill="1" applyBorder="1" applyAlignment="1">
      <alignment horizontal="center" vertical="center"/>
      <protection/>
    </xf>
    <xf numFmtId="0" fontId="7" fillId="20" borderId="26" xfId="61" applyNumberFormat="1" applyFont="1" applyFill="1" applyBorder="1" applyAlignment="1">
      <alignment horizontal="center" vertical="center"/>
      <protection/>
    </xf>
    <xf numFmtId="0" fontId="7" fillId="20" borderId="55" xfId="61" applyNumberFormat="1" applyFont="1" applyFill="1" applyBorder="1" applyAlignment="1">
      <alignment horizontal="center" vertical="center"/>
      <protection/>
    </xf>
    <xf numFmtId="3" fontId="6" fillId="20" borderId="29" xfId="61" applyNumberFormat="1" applyFont="1" applyFill="1" applyBorder="1" applyAlignment="1">
      <alignment horizontal="center" vertical="center"/>
      <protection/>
    </xf>
    <xf numFmtId="3" fontId="6" fillId="20" borderId="33" xfId="61" applyNumberFormat="1" applyFont="1" applyFill="1" applyBorder="1" applyAlignment="1">
      <alignment horizontal="center" vertical="center"/>
      <protection/>
    </xf>
    <xf numFmtId="3" fontId="7" fillId="20" borderId="58" xfId="61" applyNumberFormat="1" applyFont="1" applyFill="1" applyBorder="1" applyAlignment="1">
      <alignment horizontal="center" vertical="center"/>
      <protection/>
    </xf>
    <xf numFmtId="3" fontId="7" fillId="20" borderId="59" xfId="61" applyNumberFormat="1" applyFont="1" applyFill="1" applyBorder="1" applyAlignment="1">
      <alignment horizontal="center" vertical="center"/>
      <protection/>
    </xf>
    <xf numFmtId="3" fontId="7" fillId="20" borderId="87" xfId="61" applyNumberFormat="1" applyFont="1" applyFill="1" applyBorder="1" applyAlignment="1">
      <alignment horizontal="center" vertical="center"/>
      <protection/>
    </xf>
    <xf numFmtId="3" fontId="7" fillId="20" borderId="55" xfId="61" applyNumberFormat="1" applyFont="1" applyFill="1" applyBorder="1" applyAlignment="1">
      <alignment horizontal="center" vertical="center"/>
      <protection/>
    </xf>
    <xf numFmtId="166" fontId="5" fillId="0" borderId="29" xfId="67" applyNumberFormat="1" applyFont="1" applyFill="1" applyBorder="1" applyAlignment="1">
      <alignment horizontal="right" vertical="center"/>
    </xf>
    <xf numFmtId="166" fontId="5" fillId="0" borderId="26" xfId="67" applyNumberFormat="1" applyFont="1" applyFill="1" applyBorder="1" applyAlignment="1">
      <alignment horizontal="right" vertical="center"/>
    </xf>
    <xf numFmtId="166" fontId="5" fillId="0" borderId="33" xfId="67" applyNumberFormat="1" applyFont="1" applyFill="1" applyBorder="1" applyAlignment="1">
      <alignment horizontal="right" vertical="center"/>
    </xf>
    <xf numFmtId="166" fontId="5" fillId="0" borderId="17" xfId="67" applyNumberFormat="1" applyFont="1" applyFill="1" applyBorder="1" applyAlignment="1">
      <alignment horizontal="right" vertical="center"/>
    </xf>
    <xf numFmtId="0" fontId="7" fillId="20" borderId="17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1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1" applyNumberFormat="1" applyFont="1" applyFill="1" applyBorder="1" applyAlignment="1">
      <alignment horizontal="center" vertical="center"/>
      <protection/>
    </xf>
    <xf numFmtId="3" fontId="6" fillId="20" borderId="12" xfId="61" applyNumberFormat="1" applyFont="1" applyFill="1" applyBorder="1" applyAlignment="1">
      <alignment horizontal="center" vertical="center"/>
      <protection/>
    </xf>
    <xf numFmtId="0" fontId="7" fillId="20" borderId="24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1" applyNumberFormat="1" applyFont="1" applyFill="1" applyBorder="1" applyAlignment="1" applyProtection="1" quotePrefix="1">
      <alignment horizontal="center" vertical="center"/>
      <protection locked="0"/>
    </xf>
    <xf numFmtId="0" fontId="7" fillId="25" borderId="18" xfId="61" applyFont="1" applyFill="1" applyBorder="1" applyAlignment="1">
      <alignment horizontal="left" vertical="center" wrapText="1"/>
      <protection/>
    </xf>
    <xf numFmtId="0" fontId="7" fillId="25" borderId="12" xfId="61" applyFont="1" applyFill="1" applyBorder="1" applyAlignment="1">
      <alignment horizontal="left" vertical="center" wrapText="1"/>
      <protection/>
    </xf>
    <xf numFmtId="0" fontId="7" fillId="23" borderId="18" xfId="61" applyFont="1" applyFill="1" applyBorder="1" applyAlignment="1">
      <alignment horizontal="left" vertical="center" wrapText="1"/>
      <protection/>
    </xf>
    <xf numFmtId="0" fontId="7" fillId="23" borderId="10" xfId="61" applyFont="1" applyFill="1" applyBorder="1" applyAlignment="1">
      <alignment horizontal="left" vertical="center" wrapText="1"/>
      <protection/>
    </xf>
    <xf numFmtId="3" fontId="6" fillId="20" borderId="32" xfId="61" applyNumberFormat="1" applyFont="1" applyFill="1" applyBorder="1" applyAlignment="1">
      <alignment horizontal="center" vertical="center"/>
      <protection/>
    </xf>
    <xf numFmtId="3" fontId="6" fillId="20" borderId="0" xfId="61" applyNumberFormat="1" applyFont="1" applyFill="1" applyBorder="1" applyAlignment="1">
      <alignment horizontal="center" vertical="center"/>
      <protection/>
    </xf>
    <xf numFmtId="3" fontId="6" fillId="20" borderId="10" xfId="61" applyNumberFormat="1" applyFont="1" applyFill="1" applyBorder="1" applyAlignment="1">
      <alignment horizontal="center" vertical="center"/>
      <protection/>
    </xf>
    <xf numFmtId="3" fontId="6" fillId="20" borderId="55" xfId="61" applyNumberFormat="1" applyFont="1" applyFill="1" applyBorder="1" applyAlignment="1">
      <alignment horizontal="center" vertical="center"/>
      <protection/>
    </xf>
    <xf numFmtId="3" fontId="6" fillId="20" borderId="58" xfId="61" applyNumberFormat="1" applyFont="1" applyFill="1" applyBorder="1" applyAlignment="1">
      <alignment horizontal="center" vertical="center"/>
      <protection/>
    </xf>
    <xf numFmtId="166" fontId="7" fillId="0" borderId="29" xfId="67" applyNumberFormat="1" applyFont="1" applyFill="1" applyBorder="1" applyAlignment="1">
      <alignment horizontal="right" vertical="center"/>
    </xf>
    <xf numFmtId="166" fontId="7" fillId="0" borderId="26" xfId="67" applyNumberFormat="1" applyFont="1" applyFill="1" applyBorder="1" applyAlignment="1">
      <alignment horizontal="right" vertical="center"/>
    </xf>
    <xf numFmtId="0" fontId="1" fillId="0" borderId="0" xfId="63" applyFont="1" applyAlignment="1">
      <alignment horizontal="left" vertical="center" wrapText="1"/>
      <protection/>
    </xf>
    <xf numFmtId="0" fontId="16" fillId="25" borderId="11" xfId="63" applyFont="1" applyFill="1" applyBorder="1" applyAlignment="1">
      <alignment horizontal="center" vertical="center"/>
      <protection/>
    </xf>
    <xf numFmtId="0" fontId="16" fillId="25" borderId="12" xfId="63" applyFont="1" applyFill="1" applyBorder="1" applyAlignment="1">
      <alignment horizontal="center" vertical="center"/>
      <protection/>
    </xf>
    <xf numFmtId="0" fontId="7" fillId="0" borderId="87" xfId="63" applyFont="1" applyFill="1" applyBorder="1" applyAlignment="1">
      <alignment horizontal="left" vertical="center"/>
      <protection/>
    </xf>
    <xf numFmtId="0" fontId="7" fillId="0" borderId="55" xfId="63" applyFont="1" applyFill="1" applyBorder="1" applyAlignment="1">
      <alignment horizontal="left" vertical="center"/>
      <protection/>
    </xf>
    <xf numFmtId="0" fontId="6" fillId="25" borderId="19" xfId="0" applyFont="1" applyFill="1" applyBorder="1" applyAlignment="1">
      <alignment horizontal="left" vertical="center"/>
    </xf>
    <xf numFmtId="0" fontId="6" fillId="25" borderId="18" xfId="0" applyFont="1" applyFill="1" applyBorder="1" applyAlignment="1">
      <alignment horizontal="left" vertical="center"/>
    </xf>
    <xf numFmtId="0" fontId="56" fillId="20" borderId="32" xfId="0" applyFont="1" applyFill="1" applyBorder="1" applyAlignment="1">
      <alignment horizontal="center" wrapText="1"/>
    </xf>
    <xf numFmtId="0" fontId="56" fillId="20" borderId="10" xfId="0" applyFont="1" applyFill="1" applyBorder="1" applyAlignment="1">
      <alignment horizontal="center" wrapText="1"/>
    </xf>
    <xf numFmtId="0" fontId="56" fillId="20" borderId="33" xfId="0" applyFont="1" applyFill="1" applyBorder="1" applyAlignment="1">
      <alignment horizontal="center" wrapText="1"/>
    </xf>
    <xf numFmtId="0" fontId="56" fillId="20" borderId="12" xfId="0" applyFont="1" applyFill="1" applyBorder="1" applyAlignment="1">
      <alignment horizontal="center" wrapText="1"/>
    </xf>
    <xf numFmtId="0" fontId="56" fillId="20" borderId="0" xfId="0" applyFont="1" applyFill="1" applyBorder="1" applyAlignment="1">
      <alignment horizontal="center" wrapText="1"/>
    </xf>
    <xf numFmtId="0" fontId="56" fillId="20" borderId="11" xfId="0" applyFont="1" applyFill="1" applyBorder="1" applyAlignment="1">
      <alignment horizontal="center" wrapText="1"/>
    </xf>
    <xf numFmtId="0" fontId="2" fillId="0" borderId="0" xfId="64" applyFont="1" applyAlignment="1">
      <alignment horizontal="left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_1.jednostki SG" xfId="57"/>
    <cellStyle name="Normalny_Arkusz1" xfId="58"/>
    <cellStyle name="Normalny_Przekazani" xfId="59"/>
    <cellStyle name="Normalny_Przemyt grudzień" xfId="60"/>
    <cellStyle name="Normalny_szablon - krg" xfId="61"/>
    <cellStyle name="Normalny_zatrzymani (2)" xfId="62"/>
    <cellStyle name="Normalny_Zatrzymania grudzień" xfId="63"/>
    <cellStyle name="Normalny_Zbiorcza tabela_szablon - krg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iuletyn%20I%20kw.%202014%20-%20Z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marzec%202013\biuletyn%20-%20I%20kw.%202013%20r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dla%20DEU\I%20kw.%202014%20r\biuletyn%20I%20kw.%202014%20r.%20-%20skr&#243;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%20kw.%202014\I%20kw.%202014\biuletyn%20I%20kw.%202014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"/>
      <sheetName val="6a. Ruch - Transport gr. wewn."/>
      <sheetName val="6b. Ruch - Transport wew - zewn"/>
      <sheetName val="20. Przemyt - towary"/>
      <sheetName val="21. Przemyt - miejsce"/>
    </sheetNames>
    <sheetDataSet>
      <sheetData sheetId="1">
        <row r="8">
          <cell r="K8">
            <v>391247</v>
          </cell>
          <cell r="M8">
            <v>391979</v>
          </cell>
          <cell r="Q8">
            <v>409155</v>
          </cell>
          <cell r="S8">
            <v>404963</v>
          </cell>
        </row>
        <row r="9">
          <cell r="K9">
            <v>357351</v>
          </cell>
          <cell r="M9">
            <v>358244</v>
          </cell>
          <cell r="Q9">
            <v>292891</v>
          </cell>
          <cell r="S9">
            <v>285705</v>
          </cell>
        </row>
        <row r="10">
          <cell r="K10">
            <v>128315</v>
          </cell>
          <cell r="M10">
            <v>106388</v>
          </cell>
          <cell r="Q10">
            <v>869378</v>
          </cell>
          <cell r="S10">
            <v>822902</v>
          </cell>
        </row>
        <row r="11">
          <cell r="K11">
            <v>131027</v>
          </cell>
          <cell r="M11">
            <v>109237</v>
          </cell>
          <cell r="Q11">
            <v>921213</v>
          </cell>
          <cell r="S11">
            <v>873998</v>
          </cell>
        </row>
        <row r="12">
          <cell r="K12">
            <v>223142</v>
          </cell>
          <cell r="M12">
            <v>225335</v>
          </cell>
          <cell r="Q12">
            <v>1620166</v>
          </cell>
          <cell r="S12">
            <v>1700584</v>
          </cell>
        </row>
        <row r="13">
          <cell r="K13">
            <v>235176</v>
          </cell>
          <cell r="M13">
            <v>243165</v>
          </cell>
          <cell r="Q13">
            <v>1487083</v>
          </cell>
          <cell r="S13">
            <v>1534698</v>
          </cell>
        </row>
        <row r="14">
          <cell r="K14">
            <v>9835</v>
          </cell>
          <cell r="M14">
            <v>8765</v>
          </cell>
          <cell r="Q14">
            <v>8762</v>
          </cell>
          <cell r="S14">
            <v>7349</v>
          </cell>
        </row>
        <row r="15">
          <cell r="K15">
            <v>11740</v>
          </cell>
          <cell r="M15">
            <v>11092</v>
          </cell>
          <cell r="Q15">
            <v>21302</v>
          </cell>
          <cell r="S15">
            <v>20701</v>
          </cell>
        </row>
        <row r="16">
          <cell r="K16">
            <v>724851</v>
          </cell>
          <cell r="M16">
            <v>674584</v>
          </cell>
          <cell r="Q16">
            <v>255874</v>
          </cell>
          <cell r="S16">
            <v>261762</v>
          </cell>
        </row>
        <row r="17">
          <cell r="K17">
            <v>707940</v>
          </cell>
          <cell r="M17">
            <v>684059</v>
          </cell>
          <cell r="Q17">
            <v>244915</v>
          </cell>
          <cell r="S17">
            <v>236842</v>
          </cell>
        </row>
        <row r="28">
          <cell r="I28">
            <v>0</v>
          </cell>
          <cell r="K28">
            <v>0</v>
          </cell>
          <cell r="O28">
            <v>902827</v>
          </cell>
          <cell r="Q28">
            <v>904012</v>
          </cell>
        </row>
        <row r="29">
          <cell r="I29">
            <v>0</v>
          </cell>
          <cell r="K29">
            <v>0</v>
          </cell>
          <cell r="O29">
            <v>814856</v>
          </cell>
          <cell r="Q29">
            <v>815117</v>
          </cell>
        </row>
        <row r="41">
          <cell r="I41">
            <v>0</v>
          </cell>
          <cell r="K41">
            <v>0</v>
          </cell>
          <cell r="O41">
            <v>207454</v>
          </cell>
          <cell r="Q41">
            <v>205714</v>
          </cell>
        </row>
        <row r="42">
          <cell r="O42">
            <v>42961</v>
          </cell>
          <cell r="Q42">
            <v>42809</v>
          </cell>
        </row>
      </sheetData>
      <sheetData sheetId="8">
        <row r="4">
          <cell r="D4">
            <v>903125</v>
          </cell>
          <cell r="E4">
            <v>4855</v>
          </cell>
          <cell r="F4">
            <v>40352</v>
          </cell>
        </row>
        <row r="5">
          <cell r="D5">
            <v>610916</v>
          </cell>
          <cell r="E5">
            <v>13981</v>
          </cell>
          <cell r="F5">
            <v>258980</v>
          </cell>
        </row>
        <row r="6">
          <cell r="D6">
            <v>1286641</v>
          </cell>
          <cell r="E6">
            <v>16330</v>
          </cell>
          <cell r="F6">
            <v>138436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-4"/>
      <sheetName val="5"/>
      <sheetName val="6"/>
      <sheetName val="7 - Zatrzymani"/>
      <sheetName val="8 - Zatrzymani"/>
      <sheetName val="9"/>
      <sheetName val="10"/>
      <sheetName val="10a-11a.Przekazania Dublin"/>
      <sheetName val="12"/>
      <sheetName val="12a"/>
      <sheetName val="13"/>
      <sheetName val="13a"/>
      <sheetName val="14"/>
      <sheetName val="15.przyjęci do Unia"/>
      <sheetName val="16.przekazani z Unia"/>
      <sheetName val="17"/>
      <sheetName val="18"/>
      <sheetName val="19. Tab-wszczęte."/>
      <sheetName val="19a. Tab-podejrzani"/>
      <sheetName val="Arkusz1"/>
      <sheetName val="biuletyn - I kw. 2013 r."/>
    </sheetNames>
    <sheetDataSet>
      <sheetData sheetId="4">
        <row r="5">
          <cell r="E5">
            <v>818456</v>
          </cell>
          <cell r="G5">
            <v>8566</v>
          </cell>
          <cell r="I5">
            <v>40269</v>
          </cell>
        </row>
        <row r="7">
          <cell r="E7">
            <v>684347</v>
          </cell>
          <cell r="G7">
            <v>13578</v>
          </cell>
          <cell r="I7">
            <v>255770</v>
          </cell>
        </row>
        <row r="9">
          <cell r="E9">
            <v>1107286</v>
          </cell>
          <cell r="G9">
            <v>15016</v>
          </cell>
          <cell r="I9">
            <v>170783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a"/>
      <sheetName val="4"/>
      <sheetName val="5"/>
    </sheetNames>
    <sheetDataSet>
      <sheetData sheetId="5">
        <row r="8">
          <cell r="C8">
            <v>300501</v>
          </cell>
          <cell r="E8">
            <v>216231</v>
          </cell>
        </row>
        <row r="9">
          <cell r="C9">
            <v>14379786</v>
          </cell>
          <cell r="E9">
            <v>11182699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"/>
      <sheetName val="4"/>
      <sheetName val="5 - Zatrzymani"/>
      <sheetName val="6 - Zatrzymani"/>
      <sheetName val="7"/>
      <sheetName val="7a"/>
      <sheetName val="8 "/>
      <sheetName val="9.przyjęci do"/>
      <sheetName val="10.przekazani z"/>
      <sheetName val="11"/>
      <sheetName val="11a"/>
      <sheetName val="12. Tab-wszczęte."/>
      <sheetName val="12a. Tab-podejrzan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4">
      <selection activeCell="F8" sqref="F8"/>
    </sheetView>
  </sheetViews>
  <sheetFormatPr defaultColWidth="9.00390625" defaultRowHeight="12.75"/>
  <cols>
    <col min="1" max="1" width="27.25390625" style="77" customWidth="1"/>
    <col min="2" max="2" width="17.25390625" style="77" hidden="1" customWidth="1"/>
    <col min="3" max="4" width="17.875" style="77" customWidth="1"/>
    <col min="5" max="5" width="69.125" style="77" customWidth="1"/>
    <col min="6" max="16384" width="9.125" style="77" customWidth="1"/>
  </cols>
  <sheetData>
    <row r="1" spans="1:4" s="72" customFormat="1" ht="22.5" customHeight="1">
      <c r="A1" s="114" t="s">
        <v>39</v>
      </c>
      <c r="B1" s="114"/>
      <c r="C1" s="114"/>
      <c r="D1" s="114"/>
    </row>
    <row r="2" spans="1:5" s="73" customFormat="1" ht="18" customHeight="1">
      <c r="A2" s="115" t="s">
        <v>174</v>
      </c>
      <c r="B2" s="116"/>
      <c r="C2" s="116"/>
      <c r="D2" s="116"/>
      <c r="E2" s="231"/>
    </row>
    <row r="3" spans="1:5" s="73" customFormat="1" ht="15.75">
      <c r="A3" s="230"/>
      <c r="B3" s="160"/>
      <c r="C3" s="160"/>
      <c r="D3" s="160"/>
      <c r="E3" s="160"/>
    </row>
    <row r="4" spans="1:5" s="74" customFormat="1" ht="34.5" customHeight="1">
      <c r="A4" s="452" t="s">
        <v>40</v>
      </c>
      <c r="B4" s="454" t="s">
        <v>41</v>
      </c>
      <c r="C4" s="411" t="s">
        <v>2</v>
      </c>
      <c r="D4" s="140"/>
      <c r="E4" s="141" t="s">
        <v>169</v>
      </c>
    </row>
    <row r="5" spans="1:5" s="74" customFormat="1" ht="16.5" thickBot="1">
      <c r="A5" s="453"/>
      <c r="B5" s="455"/>
      <c r="C5" s="142" t="s">
        <v>158</v>
      </c>
      <c r="D5" s="142" t="s">
        <v>170</v>
      </c>
      <c r="E5" s="143" t="s">
        <v>42</v>
      </c>
    </row>
    <row r="6" spans="1:5" s="74" customFormat="1" ht="60" customHeight="1">
      <c r="A6" s="75" t="s">
        <v>43</v>
      </c>
      <c r="B6" s="147">
        <v>198.77</v>
      </c>
      <c r="C6" s="144" t="s">
        <v>164</v>
      </c>
      <c r="D6" s="144" t="s">
        <v>164</v>
      </c>
      <c r="E6" s="247"/>
    </row>
    <row r="7" spans="1:5" s="74" customFormat="1" ht="60" customHeight="1">
      <c r="A7" s="75" t="s">
        <v>44</v>
      </c>
      <c r="B7" s="147">
        <v>351.21</v>
      </c>
      <c r="C7" s="145" t="s">
        <v>134</v>
      </c>
      <c r="D7" s="145" t="s">
        <v>134</v>
      </c>
      <c r="E7" s="247"/>
    </row>
    <row r="8" spans="1:5" s="74" customFormat="1" ht="60" customHeight="1">
      <c r="A8" s="75" t="s">
        <v>45</v>
      </c>
      <c r="B8" s="147">
        <v>467.57</v>
      </c>
      <c r="C8" s="145" t="s">
        <v>135</v>
      </c>
      <c r="D8" s="145" t="s">
        <v>135</v>
      </c>
      <c r="E8" s="311"/>
    </row>
    <row r="9" spans="1:6" s="74" customFormat="1" ht="60" customHeight="1">
      <c r="A9" s="75" t="s">
        <v>46</v>
      </c>
      <c r="B9" s="147">
        <v>275.24</v>
      </c>
      <c r="C9" s="145" t="s">
        <v>159</v>
      </c>
      <c r="D9" s="145" t="s">
        <v>159</v>
      </c>
      <c r="E9" s="328"/>
      <c r="F9" s="326"/>
    </row>
    <row r="10" spans="1:6" s="74" customFormat="1" ht="60" customHeight="1">
      <c r="A10" s="75" t="s">
        <v>181</v>
      </c>
      <c r="B10" s="147"/>
      <c r="C10" s="145" t="s">
        <v>157</v>
      </c>
      <c r="D10" s="410"/>
      <c r="E10" s="412" t="s">
        <v>183</v>
      </c>
      <c r="F10" s="326"/>
    </row>
    <row r="11" spans="1:6" s="74" customFormat="1" ht="60" customHeight="1">
      <c r="A11" s="406" t="s">
        <v>153</v>
      </c>
      <c r="B11" s="407">
        <v>358.04</v>
      </c>
      <c r="C11" s="146" t="s">
        <v>157</v>
      </c>
      <c r="D11" s="146" t="s">
        <v>182</v>
      </c>
      <c r="E11" s="329"/>
      <c r="F11" s="326"/>
    </row>
    <row r="12" spans="1:6" s="74" customFormat="1" ht="60" customHeight="1">
      <c r="A12" s="75" t="s">
        <v>83</v>
      </c>
      <c r="B12" s="147">
        <v>505.1</v>
      </c>
      <c r="C12" s="161" t="s">
        <v>165</v>
      </c>
      <c r="D12" s="161" t="s">
        <v>165</v>
      </c>
      <c r="E12" s="328"/>
      <c r="F12" s="326"/>
    </row>
    <row r="13" spans="1:6" s="74" customFormat="1" ht="60" customHeight="1">
      <c r="A13" s="76" t="s">
        <v>47</v>
      </c>
      <c r="B13" s="147">
        <v>481.27</v>
      </c>
      <c r="C13" s="145" t="s">
        <v>166</v>
      </c>
      <c r="D13" s="145" t="s">
        <v>166</v>
      </c>
      <c r="E13" s="330"/>
      <c r="F13" s="326"/>
    </row>
    <row r="14" spans="1:6" s="74" customFormat="1" ht="60" customHeight="1">
      <c r="A14" s="76" t="s">
        <v>1</v>
      </c>
      <c r="B14" s="147"/>
      <c r="C14" s="145" t="s">
        <v>146</v>
      </c>
      <c r="D14" s="145" t="s">
        <v>146</v>
      </c>
      <c r="E14" s="328"/>
      <c r="F14" s="326"/>
    </row>
    <row r="15" spans="1:6" s="74" customFormat="1" ht="64.5" customHeight="1">
      <c r="A15" s="331" t="s">
        <v>49</v>
      </c>
      <c r="B15" s="332">
        <f>SUM(B6:B14)</f>
        <v>2637.2</v>
      </c>
      <c r="C15" s="333" t="s">
        <v>167</v>
      </c>
      <c r="D15" s="333" t="s">
        <v>180</v>
      </c>
      <c r="E15" s="334"/>
      <c r="F15" s="326"/>
    </row>
    <row r="16" spans="1:2" ht="15.75">
      <c r="A16" s="255" t="s">
        <v>38</v>
      </c>
      <c r="B16" s="79"/>
    </row>
    <row r="17" spans="1:5" ht="15.75">
      <c r="A17" s="256"/>
      <c r="B17" s="78"/>
      <c r="C17" s="78"/>
      <c r="D17" s="78"/>
      <c r="E17" s="78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40" sqref="A40:J40"/>
    </sheetView>
  </sheetViews>
  <sheetFormatPr defaultColWidth="9.00390625" defaultRowHeight="12.75"/>
  <cols>
    <col min="1" max="1" width="13.375" style="11" customWidth="1"/>
    <col min="2" max="2" width="9.625" style="11" customWidth="1"/>
    <col min="3" max="3" width="11.25390625" style="10" customWidth="1"/>
    <col min="4" max="4" width="11.25390625" style="11" customWidth="1"/>
    <col min="5" max="5" width="11.25390625" style="10" customWidth="1"/>
    <col min="6" max="6" width="11.25390625" style="54" customWidth="1"/>
    <col min="7" max="7" width="11.25390625" style="10" customWidth="1"/>
    <col min="8" max="8" width="11.25390625" style="11" customWidth="1"/>
    <col min="9" max="9" width="11.25390625" style="10" customWidth="1"/>
    <col min="10" max="10" width="11.25390625" style="11" customWidth="1"/>
    <col min="11" max="11" width="11.25390625" style="10" customWidth="1"/>
    <col min="12" max="12" width="11.25390625" style="11" customWidth="1"/>
    <col min="13" max="13" width="11.25390625" style="10" customWidth="1"/>
    <col min="14" max="14" width="11.25390625" style="11" customWidth="1"/>
    <col min="15" max="15" width="11.25390625" style="10" customWidth="1"/>
    <col min="16" max="16" width="11.25390625" style="11" customWidth="1"/>
    <col min="17" max="17" width="11.25390625" style="10" customWidth="1"/>
    <col min="18" max="18" width="11.25390625" style="11" customWidth="1"/>
    <col min="19" max="19" width="11.25390625" style="10" customWidth="1"/>
    <col min="20" max="20" width="11.25390625" style="11" customWidth="1"/>
    <col min="21" max="22" width="9.125" style="11" customWidth="1"/>
    <col min="23" max="23" width="9.875" style="11" bestFit="1" customWidth="1"/>
    <col min="24" max="24" width="9.125" style="11" customWidth="1"/>
    <col min="25" max="25" width="14.00390625" style="11" customWidth="1"/>
    <col min="26" max="16384" width="9.125" style="11" customWidth="1"/>
  </cols>
  <sheetData>
    <row r="1" spans="1:25" s="6" customFormat="1" ht="25.5" customHeight="1">
      <c r="A1" s="124" t="s">
        <v>196</v>
      </c>
      <c r="C1" s="15"/>
      <c r="E1" s="15"/>
      <c r="F1" s="16"/>
      <c r="G1" s="15"/>
      <c r="I1" s="15"/>
      <c r="K1" s="15"/>
      <c r="M1" s="15"/>
      <c r="N1" s="227"/>
      <c r="O1" s="227"/>
      <c r="Q1" s="15"/>
      <c r="S1" s="15"/>
      <c r="Y1" s="15"/>
    </row>
    <row r="2" spans="1:20" s="6" customFormat="1" ht="19.5" customHeight="1">
      <c r="A2" s="17"/>
      <c r="B2" s="18" t="s">
        <v>62</v>
      </c>
      <c r="C2" s="110" t="s">
        <v>50</v>
      </c>
      <c r="D2" s="19"/>
      <c r="E2" s="20"/>
      <c r="F2" s="21" t="s">
        <v>63</v>
      </c>
      <c r="G2" s="20"/>
      <c r="H2" s="22"/>
      <c r="I2" s="23" t="s">
        <v>64</v>
      </c>
      <c r="J2" s="19"/>
      <c r="K2" s="24"/>
      <c r="L2" s="25"/>
      <c r="M2" s="24"/>
      <c r="N2" s="26"/>
      <c r="O2" s="24" t="s">
        <v>65</v>
      </c>
      <c r="P2" s="25"/>
      <c r="Q2" s="24"/>
      <c r="R2" s="25"/>
      <c r="S2" s="24"/>
      <c r="T2" s="25"/>
    </row>
    <row r="3" spans="1:23" s="9" customFormat="1" ht="15" customHeight="1">
      <c r="A3" s="27"/>
      <c r="B3" s="18" t="s">
        <v>66</v>
      </c>
      <c r="C3" s="101"/>
      <c r="D3" s="103"/>
      <c r="E3" s="104" t="s">
        <v>67</v>
      </c>
      <c r="F3" s="105"/>
      <c r="G3" s="104" t="s">
        <v>68</v>
      </c>
      <c r="H3" s="106"/>
      <c r="I3" s="107" t="s">
        <v>69</v>
      </c>
      <c r="J3" s="290"/>
      <c r="K3" s="104" t="s">
        <v>67</v>
      </c>
      <c r="L3" s="108"/>
      <c r="M3" s="105" t="s">
        <v>68</v>
      </c>
      <c r="N3" s="109"/>
      <c r="O3" s="31" t="s">
        <v>69</v>
      </c>
      <c r="P3" s="29"/>
      <c r="Q3" s="28" t="s">
        <v>67</v>
      </c>
      <c r="R3" s="30"/>
      <c r="S3" s="28" t="s">
        <v>68</v>
      </c>
      <c r="T3" s="32"/>
      <c r="W3" s="14"/>
    </row>
    <row r="4" spans="1:20" s="9" customFormat="1" ht="15" customHeight="1">
      <c r="A4" s="27" t="s">
        <v>70</v>
      </c>
      <c r="B4" s="33" t="s">
        <v>71</v>
      </c>
      <c r="C4" s="125" t="s">
        <v>171</v>
      </c>
      <c r="D4" s="488" t="s">
        <v>52</v>
      </c>
      <c r="E4" s="126" t="s">
        <v>171</v>
      </c>
      <c r="F4" s="488" t="s">
        <v>52</v>
      </c>
      <c r="G4" s="126" t="s">
        <v>171</v>
      </c>
      <c r="H4" s="493" t="s">
        <v>52</v>
      </c>
      <c r="I4" s="125" t="s">
        <v>171</v>
      </c>
      <c r="J4" s="488" t="s">
        <v>52</v>
      </c>
      <c r="K4" s="126" t="s">
        <v>171</v>
      </c>
      <c r="L4" s="488" t="s">
        <v>52</v>
      </c>
      <c r="M4" s="126" t="s">
        <v>171</v>
      </c>
      <c r="N4" s="493" t="s">
        <v>52</v>
      </c>
      <c r="O4" s="125" t="s">
        <v>171</v>
      </c>
      <c r="P4" s="488" t="s">
        <v>52</v>
      </c>
      <c r="Q4" s="126" t="s">
        <v>171</v>
      </c>
      <c r="R4" s="488" t="s">
        <v>52</v>
      </c>
      <c r="S4" s="126" t="s">
        <v>171</v>
      </c>
      <c r="T4" s="488" t="s">
        <v>52</v>
      </c>
    </row>
    <row r="5" spans="1:20" s="9" customFormat="1" ht="15" customHeight="1" thickBot="1">
      <c r="A5" s="34" t="s">
        <v>72</v>
      </c>
      <c r="B5" s="35"/>
      <c r="C5" s="127" t="s">
        <v>172</v>
      </c>
      <c r="D5" s="489"/>
      <c r="E5" s="127" t="s">
        <v>172</v>
      </c>
      <c r="F5" s="490"/>
      <c r="G5" s="127" t="s">
        <v>172</v>
      </c>
      <c r="H5" s="494"/>
      <c r="I5" s="127" t="s">
        <v>172</v>
      </c>
      <c r="J5" s="489"/>
      <c r="K5" s="127" t="s">
        <v>172</v>
      </c>
      <c r="L5" s="490"/>
      <c r="M5" s="127" t="s">
        <v>172</v>
      </c>
      <c r="N5" s="494"/>
      <c r="O5" s="127" t="s">
        <v>172</v>
      </c>
      <c r="P5" s="489"/>
      <c r="Q5" s="127" t="s">
        <v>172</v>
      </c>
      <c r="R5" s="490"/>
      <c r="S5" s="127" t="s">
        <v>172</v>
      </c>
      <c r="T5" s="489"/>
    </row>
    <row r="6" spans="1:20" ht="25.5" customHeight="1" thickTop="1">
      <c r="A6" s="38" t="s">
        <v>53</v>
      </c>
      <c r="B6" s="39">
        <f>C6/C16</f>
        <v>0.17277295276234417</v>
      </c>
      <c r="C6" s="40">
        <f aca="true" t="shared" si="0" ref="C6:C27">E6+G6</f>
        <v>1597344</v>
      </c>
      <c r="D6" s="228">
        <f>C6/C7-1</f>
        <v>0.2342413136855379</v>
      </c>
      <c r="E6" s="41">
        <f>Q6+K6</f>
        <v>800402</v>
      </c>
      <c r="F6" s="85">
        <f>E6/E7-1</f>
        <v>0.2309294078204729</v>
      </c>
      <c r="G6" s="42">
        <f aca="true" t="shared" si="1" ref="G6:G15">M6+S6</f>
        <v>796942</v>
      </c>
      <c r="H6" s="85">
        <f>G6/G7-1</f>
        <v>0.23758558519385842</v>
      </c>
      <c r="I6" s="43">
        <f aca="true" t="shared" si="2" ref="I6:I27">K6+M6</f>
        <v>783226</v>
      </c>
      <c r="J6" s="85">
        <f>I6/I7-1</f>
        <v>0.09451016287145664</v>
      </c>
      <c r="K6" s="129">
        <f>'[5]2. Osobowy ruch graniczny'!$K$8</f>
        <v>391247</v>
      </c>
      <c r="L6" s="85">
        <f>K6/K7-1</f>
        <v>0.09485351936891173</v>
      </c>
      <c r="M6" s="129">
        <f>'[5]2. Osobowy ruch graniczny'!M8</f>
        <v>391979</v>
      </c>
      <c r="N6" s="85">
        <f>M6/M7-1</f>
        <v>0.09416766226370843</v>
      </c>
      <c r="O6" s="44">
        <f aca="true" t="shared" si="3" ref="O6:O27">Q6+S6</f>
        <v>814118</v>
      </c>
      <c r="P6" s="85">
        <f>O6/O7-1</f>
        <v>0.40705777433649737</v>
      </c>
      <c r="Q6" s="129">
        <f>'[5]2. Osobowy ruch graniczny'!Q8</f>
        <v>409155</v>
      </c>
      <c r="R6" s="85">
        <f>Q6/Q7-1</f>
        <v>0.3969531327353861</v>
      </c>
      <c r="S6" s="129">
        <f>'[5]2. Osobowy ruch graniczny'!S8</f>
        <v>404963</v>
      </c>
      <c r="T6" s="81">
        <f>S6/S7-1</f>
        <v>0.41741656603839616</v>
      </c>
    </row>
    <row r="7" spans="1:20" ht="18" customHeight="1">
      <c r="A7" s="45"/>
      <c r="B7" s="46">
        <f>C7/C17</f>
        <v>0.14759752059075001</v>
      </c>
      <c r="C7" s="51">
        <f t="shared" si="0"/>
        <v>1294191</v>
      </c>
      <c r="D7" s="80"/>
      <c r="E7" s="47">
        <f>Q7+K7</f>
        <v>650242</v>
      </c>
      <c r="F7" s="80"/>
      <c r="G7" s="47">
        <f t="shared" si="1"/>
        <v>643949</v>
      </c>
      <c r="H7" s="80"/>
      <c r="I7" s="48">
        <f t="shared" si="2"/>
        <v>715595</v>
      </c>
      <c r="J7" s="80"/>
      <c r="K7" s="129">
        <f>'[5]2. Osobowy ruch graniczny'!K9</f>
        <v>357351</v>
      </c>
      <c r="L7" s="80"/>
      <c r="M7" s="129">
        <f>'[5]2. Osobowy ruch graniczny'!M9</f>
        <v>358244</v>
      </c>
      <c r="N7" s="80"/>
      <c r="O7" s="48">
        <f t="shared" si="3"/>
        <v>578596</v>
      </c>
      <c r="P7" s="80"/>
      <c r="Q7" s="129">
        <f>'[5]2. Osobowy ruch graniczny'!Q9</f>
        <v>292891</v>
      </c>
      <c r="R7" s="80"/>
      <c r="S7" s="129">
        <f>'[5]2. Osobowy ruch graniczny'!S9</f>
        <v>285705</v>
      </c>
      <c r="T7" s="97"/>
    </row>
    <row r="8" spans="1:20" ht="25.5" customHeight="1">
      <c r="A8" s="38" t="s">
        <v>55</v>
      </c>
      <c r="B8" s="39">
        <f>C8/C16</f>
        <v>0.20842757905175108</v>
      </c>
      <c r="C8" s="40">
        <f t="shared" si="0"/>
        <v>1926983</v>
      </c>
      <c r="D8" s="85">
        <f>C8/C9-1</f>
        <v>-0.053300580945479514</v>
      </c>
      <c r="E8" s="41">
        <f aca="true" t="shared" si="4" ref="E8:E15">K8+Q8</f>
        <v>997693</v>
      </c>
      <c r="F8" s="85">
        <f>E8/E9-1</f>
        <v>-0.05183893408347906</v>
      </c>
      <c r="G8" s="42">
        <f t="shared" si="1"/>
        <v>929290</v>
      </c>
      <c r="H8" s="85">
        <f>G8/G9-1</f>
        <v>-0.05486480851474973</v>
      </c>
      <c r="I8" s="43">
        <f t="shared" si="2"/>
        <v>234703</v>
      </c>
      <c r="J8" s="85">
        <f>I8/I9-1</f>
        <v>-0.023145373422568505</v>
      </c>
      <c r="K8" s="131">
        <f>'[5]2. Osobowy ruch graniczny'!K10</f>
        <v>128315</v>
      </c>
      <c r="L8" s="85">
        <f>K8/K9-1</f>
        <v>-0.020698024071374554</v>
      </c>
      <c r="M8" s="131">
        <f>'[5]2. Osobowy ruch graniczny'!M10</f>
        <v>106388</v>
      </c>
      <c r="N8" s="85">
        <f>M8/M9-1</f>
        <v>-0.02608090665250784</v>
      </c>
      <c r="O8" s="44">
        <f t="shared" si="3"/>
        <v>1692280</v>
      </c>
      <c r="P8" s="85">
        <f>O8/O9-1</f>
        <v>-0.057336435661323404</v>
      </c>
      <c r="Q8" s="131">
        <f>'[5]2. Osobowy ruch graniczny'!Q10</f>
        <v>869378</v>
      </c>
      <c r="R8" s="85">
        <f>Q8/Q9-1</f>
        <v>-0.05626820290204326</v>
      </c>
      <c r="S8" s="131">
        <f>'[5]2. Osobowy ruch graniczny'!S10</f>
        <v>822902</v>
      </c>
      <c r="T8" s="81">
        <f>S8/S9-1</f>
        <v>-0.05846237634411067</v>
      </c>
    </row>
    <row r="9" spans="1:20" ht="18" customHeight="1">
      <c r="A9" s="45"/>
      <c r="B9" s="46">
        <f>C9/C17</f>
        <v>0.23213811811738522</v>
      </c>
      <c r="C9" s="51">
        <f t="shared" si="0"/>
        <v>2035475</v>
      </c>
      <c r="D9" s="80"/>
      <c r="E9" s="47">
        <f t="shared" si="4"/>
        <v>1052240</v>
      </c>
      <c r="F9" s="80"/>
      <c r="G9" s="47">
        <f t="shared" si="1"/>
        <v>983235</v>
      </c>
      <c r="H9" s="80"/>
      <c r="I9" s="48">
        <f t="shared" si="2"/>
        <v>240264</v>
      </c>
      <c r="J9" s="80"/>
      <c r="K9" s="129">
        <f>'[5]2. Osobowy ruch graniczny'!K11</f>
        <v>131027</v>
      </c>
      <c r="L9" s="80"/>
      <c r="M9" s="129">
        <f>'[5]2. Osobowy ruch graniczny'!M11</f>
        <v>109237</v>
      </c>
      <c r="N9" s="80"/>
      <c r="O9" s="48">
        <f t="shared" si="3"/>
        <v>1795211</v>
      </c>
      <c r="P9" s="80"/>
      <c r="Q9" s="129">
        <f>'[5]2. Osobowy ruch graniczny'!Q11</f>
        <v>921213</v>
      </c>
      <c r="R9" s="80"/>
      <c r="S9" s="129">
        <f>'[5]2. Osobowy ruch graniczny'!S11</f>
        <v>873998</v>
      </c>
      <c r="T9" s="97"/>
    </row>
    <row r="10" spans="1:20" ht="25.5" customHeight="1">
      <c r="A10" s="38" t="s">
        <v>56</v>
      </c>
      <c r="B10" s="39">
        <f>C10/C16</f>
        <v>0.4076895636891942</v>
      </c>
      <c r="C10" s="40">
        <f t="shared" si="0"/>
        <v>3769227</v>
      </c>
      <c r="D10" s="85">
        <f>C10/C11-1</f>
        <v>0.07688446288443651</v>
      </c>
      <c r="E10" s="41">
        <f t="shared" si="4"/>
        <v>1843308</v>
      </c>
      <c r="F10" s="85">
        <f>E10/E11-1</f>
        <v>0.07028501520386876</v>
      </c>
      <c r="G10" s="42">
        <f t="shared" si="1"/>
        <v>1925919</v>
      </c>
      <c r="H10" s="85">
        <f>G10/G11-1</f>
        <v>0.08327750788446586</v>
      </c>
      <c r="I10" s="43">
        <f t="shared" si="2"/>
        <v>448477</v>
      </c>
      <c r="J10" s="85">
        <f>I10/I11-1</f>
        <v>-0.06243244881789356</v>
      </c>
      <c r="K10" s="131">
        <f>'[5]2. Osobowy ruch graniczny'!K12</f>
        <v>223142</v>
      </c>
      <c r="L10" s="85">
        <f>K10/K11-1</f>
        <v>-0.05117018743409196</v>
      </c>
      <c r="M10" s="131">
        <f>'[5]2. Osobowy ruch graniczny'!M12</f>
        <v>225335</v>
      </c>
      <c r="N10" s="85">
        <f>M10/M11-1</f>
        <v>-0.07332469722205082</v>
      </c>
      <c r="O10" s="44">
        <f t="shared" si="3"/>
        <v>3320750</v>
      </c>
      <c r="P10" s="85">
        <f>O10/O11-1</f>
        <v>0.09893801039850336</v>
      </c>
      <c r="Q10" s="131">
        <f>'[5]2. Osobowy ruch graniczny'!Q12</f>
        <v>1620166</v>
      </c>
      <c r="R10" s="85">
        <f>Q10/Q11-1</f>
        <v>0.08949265104906723</v>
      </c>
      <c r="S10" s="131">
        <f>'[5]2. Osobowy ruch graniczny'!S12</f>
        <v>1700584</v>
      </c>
      <c r="T10" s="81">
        <f>S10/S11-1</f>
        <v>0.10809032135312613</v>
      </c>
    </row>
    <row r="11" spans="1:20" ht="18" customHeight="1">
      <c r="A11" s="45"/>
      <c r="B11" s="46">
        <f>C11/C17</f>
        <v>0.3991754918440455</v>
      </c>
      <c r="C11" s="51">
        <f t="shared" si="0"/>
        <v>3500122</v>
      </c>
      <c r="D11" s="80"/>
      <c r="E11" s="47">
        <f t="shared" si="4"/>
        <v>1722259</v>
      </c>
      <c r="F11" s="80"/>
      <c r="G11" s="47">
        <f t="shared" si="1"/>
        <v>1777863</v>
      </c>
      <c r="H11" s="80"/>
      <c r="I11" s="48">
        <f t="shared" si="2"/>
        <v>478341</v>
      </c>
      <c r="J11" s="80"/>
      <c r="K11" s="129">
        <f>'[5]2. Osobowy ruch graniczny'!K13</f>
        <v>235176</v>
      </c>
      <c r="L11" s="80"/>
      <c r="M11" s="129">
        <f>'[5]2. Osobowy ruch graniczny'!M13</f>
        <v>243165</v>
      </c>
      <c r="N11" s="80"/>
      <c r="O11" s="48">
        <f t="shared" si="3"/>
        <v>3021781</v>
      </c>
      <c r="P11" s="80"/>
      <c r="Q11" s="129">
        <f>'[5]2. Osobowy ruch graniczny'!Q13</f>
        <v>1487083</v>
      </c>
      <c r="R11" s="80"/>
      <c r="S11" s="129">
        <f>'[5]2. Osobowy ruch graniczny'!S13</f>
        <v>1534698</v>
      </c>
      <c r="T11" s="97"/>
    </row>
    <row r="12" spans="1:20" ht="25.5" customHeight="1">
      <c r="A12" s="38" t="s">
        <v>60</v>
      </c>
      <c r="B12" s="50">
        <f>C12/C16</f>
        <v>0.003754433586837731</v>
      </c>
      <c r="C12" s="40">
        <f t="shared" si="0"/>
        <v>34711</v>
      </c>
      <c r="D12" s="85">
        <f>C12/C13-1</f>
        <v>-0.46462558803115606</v>
      </c>
      <c r="E12" s="41">
        <f t="shared" si="4"/>
        <v>18597</v>
      </c>
      <c r="F12" s="85">
        <f>E12/E13-1</f>
        <v>-0.43717087343381156</v>
      </c>
      <c r="G12" s="42">
        <f t="shared" si="1"/>
        <v>16114</v>
      </c>
      <c r="H12" s="85">
        <f>G12/G13-1</f>
        <v>-0.4931588714496902</v>
      </c>
      <c r="I12" s="43">
        <f t="shared" si="2"/>
        <v>18600</v>
      </c>
      <c r="J12" s="85">
        <f>I12/I13-1</f>
        <v>-0.18535388927820606</v>
      </c>
      <c r="K12" s="131">
        <f>'[5]2. Osobowy ruch graniczny'!K14</f>
        <v>9835</v>
      </c>
      <c r="L12" s="85">
        <f>K12/K13-1</f>
        <v>-0.16226575809199317</v>
      </c>
      <c r="M12" s="131">
        <f>'[5]2. Osobowy ruch graniczny'!M14</f>
        <v>8765</v>
      </c>
      <c r="N12" s="85">
        <f>M12/M13-1</f>
        <v>-0.20979084024522177</v>
      </c>
      <c r="O12" s="44">
        <f t="shared" si="3"/>
        <v>16111</v>
      </c>
      <c r="P12" s="85">
        <f>O12/O13-1</f>
        <v>-0.6164321596076471</v>
      </c>
      <c r="Q12" s="131">
        <f>'[5]2. Osobowy ruch graniczny'!Q14</f>
        <v>8762</v>
      </c>
      <c r="R12" s="85">
        <f>Q12/Q13-1</f>
        <v>-0.5886771195192939</v>
      </c>
      <c r="S12" s="131">
        <f>'[5]2. Osobowy ruch graniczny'!S14</f>
        <v>7349</v>
      </c>
      <c r="T12" s="81">
        <f>S12/S13-1</f>
        <v>-0.6449929955074634</v>
      </c>
    </row>
    <row r="13" spans="1:20" ht="18" customHeight="1">
      <c r="A13" s="45"/>
      <c r="B13" s="46">
        <f>C13/C17</f>
        <v>0.007394183120962267</v>
      </c>
      <c r="C13" s="51">
        <f t="shared" si="0"/>
        <v>64835</v>
      </c>
      <c r="D13" s="80"/>
      <c r="E13" s="47">
        <f t="shared" si="4"/>
        <v>33042</v>
      </c>
      <c r="F13" s="80"/>
      <c r="G13" s="47">
        <f t="shared" si="1"/>
        <v>31793</v>
      </c>
      <c r="H13" s="80"/>
      <c r="I13" s="48">
        <f t="shared" si="2"/>
        <v>22832</v>
      </c>
      <c r="J13" s="80"/>
      <c r="K13" s="129">
        <f>'[5]2. Osobowy ruch graniczny'!K15</f>
        <v>11740</v>
      </c>
      <c r="L13" s="80"/>
      <c r="M13" s="129">
        <f>'[5]2. Osobowy ruch graniczny'!M15</f>
        <v>11092</v>
      </c>
      <c r="N13" s="80"/>
      <c r="O13" s="48">
        <f t="shared" si="3"/>
        <v>42003</v>
      </c>
      <c r="P13" s="80"/>
      <c r="Q13" s="129">
        <f>'[5]2. Osobowy ruch graniczny'!Q15</f>
        <v>21302</v>
      </c>
      <c r="R13" s="80"/>
      <c r="S13" s="129">
        <f>'[5]2. Osobowy ruch graniczny'!S15</f>
        <v>20701</v>
      </c>
      <c r="T13" s="97"/>
    </row>
    <row r="14" spans="1:20" ht="25.5" customHeight="1">
      <c r="A14" s="49" t="s">
        <v>61</v>
      </c>
      <c r="B14" s="50">
        <f>C14/C16</f>
        <v>0.20735547090987283</v>
      </c>
      <c r="C14" s="40">
        <f t="shared" si="0"/>
        <v>1917071</v>
      </c>
      <c r="D14" s="85">
        <f>C14/C15-1</f>
        <v>0.02311667047363697</v>
      </c>
      <c r="E14" s="41">
        <f t="shared" si="4"/>
        <v>980725</v>
      </c>
      <c r="F14" s="85">
        <f>E14/E15-1</f>
        <v>0.02924894133944833</v>
      </c>
      <c r="G14" s="42">
        <f t="shared" si="1"/>
        <v>936346</v>
      </c>
      <c r="H14" s="85">
        <f>G14/G15-1</f>
        <v>0.01677161823040696</v>
      </c>
      <c r="I14" s="43">
        <f t="shared" si="2"/>
        <v>1399435</v>
      </c>
      <c r="J14" s="85">
        <f>I14/I15-1</f>
        <v>0.005341957860601987</v>
      </c>
      <c r="K14" s="131">
        <f>'[5]2. Osobowy ruch graniczny'!K16</f>
        <v>724851</v>
      </c>
      <c r="L14" s="85">
        <f>K14/K15-1</f>
        <v>0.023887617594711363</v>
      </c>
      <c r="M14" s="131">
        <f>'[5]2. Osobowy ruch graniczny'!M16</f>
        <v>674584</v>
      </c>
      <c r="N14" s="85">
        <f>M14/M15-1</f>
        <v>-0.013851144418829398</v>
      </c>
      <c r="O14" s="44">
        <f t="shared" si="3"/>
        <v>517636</v>
      </c>
      <c r="P14" s="85">
        <f>O14/O15-1</f>
        <v>0.07447530601527319</v>
      </c>
      <c r="Q14" s="131">
        <f>'[5]2. Osobowy ruch graniczny'!Q16</f>
        <v>255874</v>
      </c>
      <c r="R14" s="85">
        <f>Q14/Q15-1</f>
        <v>0.0447461364146744</v>
      </c>
      <c r="S14" s="131">
        <f>'[5]2. Osobowy ruch graniczny'!S16</f>
        <v>261762</v>
      </c>
      <c r="T14" s="81">
        <f>S14/S15-1</f>
        <v>0.10521782454125539</v>
      </c>
    </row>
    <row r="15" spans="1:20" ht="18" customHeight="1">
      <c r="A15" s="49"/>
      <c r="B15" s="50">
        <f>C15/C17</f>
        <v>0.21369468632685698</v>
      </c>
      <c r="C15" s="51">
        <f t="shared" si="0"/>
        <v>1873756</v>
      </c>
      <c r="D15" s="96"/>
      <c r="E15" s="41">
        <f t="shared" si="4"/>
        <v>952855</v>
      </c>
      <c r="F15" s="96"/>
      <c r="G15" s="41">
        <f t="shared" si="1"/>
        <v>920901</v>
      </c>
      <c r="H15" s="96"/>
      <c r="I15" s="44">
        <f t="shared" si="2"/>
        <v>1391999</v>
      </c>
      <c r="J15" s="96"/>
      <c r="K15" s="129">
        <f>'[5]2. Osobowy ruch graniczny'!K17</f>
        <v>707940</v>
      </c>
      <c r="L15" s="96"/>
      <c r="M15" s="129">
        <f>'[5]2. Osobowy ruch graniczny'!M17</f>
        <v>684059</v>
      </c>
      <c r="N15" s="96"/>
      <c r="O15" s="44">
        <f t="shared" si="3"/>
        <v>481757</v>
      </c>
      <c r="P15" s="96"/>
      <c r="Q15" s="129">
        <f>'[5]2. Osobowy ruch graniczny'!Q17</f>
        <v>244915</v>
      </c>
      <c r="R15" s="96"/>
      <c r="S15" s="129">
        <f>'[5]2. Osobowy ruch graniczny'!S17</f>
        <v>236842</v>
      </c>
      <c r="T15" s="98"/>
    </row>
    <row r="16" spans="1:20" s="12" customFormat="1" ht="25.5" customHeight="1">
      <c r="A16" s="495" t="s">
        <v>80</v>
      </c>
      <c r="B16" s="335"/>
      <c r="C16" s="336">
        <f>E16+G16</f>
        <v>9245336</v>
      </c>
      <c r="D16" s="337">
        <f>C16/C17-1</f>
        <v>0.05439511681691678</v>
      </c>
      <c r="E16" s="338">
        <f>E6+E8+E10+E12+E14</f>
        <v>4640725</v>
      </c>
      <c r="F16" s="339">
        <f>E16/E17-1</f>
        <v>0.05216637593019424</v>
      </c>
      <c r="G16" s="338">
        <f>G6+G8+G10+G12+G14</f>
        <v>4604611</v>
      </c>
      <c r="H16" s="339">
        <f>G16/G17-1</f>
        <v>0.056650911561747286</v>
      </c>
      <c r="I16" s="340">
        <f t="shared" si="2"/>
        <v>2884441</v>
      </c>
      <c r="J16" s="339">
        <f>I16/I17-1</f>
        <v>0.0124287871911537</v>
      </c>
      <c r="K16" s="338">
        <f>K6+K8+K10+K12+K14</f>
        <v>1477390</v>
      </c>
      <c r="L16" s="339">
        <f>K16/K17-1</f>
        <v>0.02366629389274366</v>
      </c>
      <c r="M16" s="338">
        <f>M6+M8+M10+M12+M14</f>
        <v>1407051</v>
      </c>
      <c r="N16" s="339">
        <f>M16/M17-1</f>
        <v>0.0008920206829292621</v>
      </c>
      <c r="O16" s="340">
        <f t="shared" si="3"/>
        <v>6360895</v>
      </c>
      <c r="P16" s="339">
        <f>O16/O17-1</f>
        <v>0.07459385729644552</v>
      </c>
      <c r="Q16" s="338">
        <f>Q6+Q8+Q10+Q12+Q14</f>
        <v>3163335</v>
      </c>
      <c r="R16" s="339">
        <f>Q16/Q17-1</f>
        <v>0.06602774681169121</v>
      </c>
      <c r="S16" s="338">
        <f>S6+S8+S10+S12+S14</f>
        <v>3197560</v>
      </c>
      <c r="T16" s="341">
        <f>S16/S17-1</f>
        <v>0.0832048304439379</v>
      </c>
    </row>
    <row r="17" spans="1:20" s="12" customFormat="1" ht="18" customHeight="1">
      <c r="A17" s="496"/>
      <c r="B17" s="342"/>
      <c r="C17" s="343">
        <f t="shared" si="0"/>
        <v>8768379</v>
      </c>
      <c r="D17" s="344"/>
      <c r="E17" s="345">
        <f>E15+E13+E11+E9+E7</f>
        <v>4410638</v>
      </c>
      <c r="F17" s="346"/>
      <c r="G17" s="345">
        <f>G7+G9+G11+G13+G15</f>
        <v>4357741</v>
      </c>
      <c r="H17" s="346"/>
      <c r="I17" s="347">
        <f t="shared" si="2"/>
        <v>2849031</v>
      </c>
      <c r="J17" s="346"/>
      <c r="K17" s="345">
        <f>K7+K9+K11+K13+K15</f>
        <v>1443234</v>
      </c>
      <c r="L17" s="346"/>
      <c r="M17" s="345">
        <f>M7+M9+M11+M13+M15</f>
        <v>1405797</v>
      </c>
      <c r="N17" s="346"/>
      <c r="O17" s="347">
        <f t="shared" si="3"/>
        <v>5919348</v>
      </c>
      <c r="P17" s="346"/>
      <c r="Q17" s="345">
        <f>Q7+Q9+Q11+Q13+Q15</f>
        <v>2967404</v>
      </c>
      <c r="R17" s="346"/>
      <c r="S17" s="345">
        <f>S7+S9+S11+S13+S15</f>
        <v>2951944</v>
      </c>
      <c r="T17" s="348"/>
    </row>
    <row r="18" spans="1:20" ht="25.5" customHeight="1" hidden="1">
      <c r="A18" s="38" t="s">
        <v>54</v>
      </c>
      <c r="B18" s="39" t="e">
        <f>C18/#REF!</f>
        <v>#REF!</v>
      </c>
      <c r="C18" s="40">
        <f t="shared" si="0"/>
        <v>0</v>
      </c>
      <c r="D18" s="85" t="e">
        <f>C18/C19-1</f>
        <v>#DIV/0!</v>
      </c>
      <c r="E18" s="41">
        <f aca="true" t="shared" si="5" ref="E18:E25">K18+Q18</f>
        <v>0</v>
      </c>
      <c r="F18" s="85" t="e">
        <f>E18/E19-1</f>
        <v>#DIV/0!</v>
      </c>
      <c r="G18" s="42">
        <f aca="true" t="shared" si="6" ref="G18:G25">M18+S18</f>
        <v>0</v>
      </c>
      <c r="H18" s="85" t="e">
        <f>G18/G19-1</f>
        <v>#DIV/0!</v>
      </c>
      <c r="I18" s="43">
        <f t="shared" si="2"/>
        <v>0</v>
      </c>
      <c r="J18" s="85" t="e">
        <f>I18/I19-1</f>
        <v>#DIV/0!</v>
      </c>
      <c r="K18" s="131"/>
      <c r="L18" s="85" t="e">
        <f>K18/K19-1</f>
        <v>#DIV/0!</v>
      </c>
      <c r="M18" s="131"/>
      <c r="N18" s="85" t="e">
        <f>M18/M19-1</f>
        <v>#DIV/0!</v>
      </c>
      <c r="O18" s="44">
        <f t="shared" si="3"/>
        <v>0</v>
      </c>
      <c r="P18" s="85" t="e">
        <f>O18/O19-1</f>
        <v>#DIV/0!</v>
      </c>
      <c r="Q18" s="131"/>
      <c r="R18" s="85" t="e">
        <f>Q18/Q19-1</f>
        <v>#DIV/0!</v>
      </c>
      <c r="S18" s="131"/>
      <c r="T18" s="81" t="e">
        <f>S18/S19-1</f>
        <v>#DIV/0!</v>
      </c>
    </row>
    <row r="19" spans="1:22" ht="18" customHeight="1" hidden="1">
      <c r="A19" s="45"/>
      <c r="B19" s="46" t="e">
        <f>C19/#REF!</f>
        <v>#REF!</v>
      </c>
      <c r="C19" s="51">
        <f t="shared" si="0"/>
        <v>0</v>
      </c>
      <c r="D19" s="80"/>
      <c r="E19" s="47">
        <f t="shared" si="5"/>
        <v>0</v>
      </c>
      <c r="F19" s="80"/>
      <c r="G19" s="47">
        <f t="shared" si="6"/>
        <v>0</v>
      </c>
      <c r="H19" s="80"/>
      <c r="I19" s="48">
        <f t="shared" si="2"/>
        <v>0</v>
      </c>
      <c r="J19" s="80"/>
      <c r="K19" s="129"/>
      <c r="L19" s="80"/>
      <c r="M19" s="129"/>
      <c r="N19" s="80"/>
      <c r="O19" s="48">
        <f t="shared" si="3"/>
        <v>0</v>
      </c>
      <c r="P19" s="80"/>
      <c r="Q19" s="129"/>
      <c r="R19" s="80"/>
      <c r="S19" s="129"/>
      <c r="T19" s="97"/>
      <c r="V19" s="10"/>
    </row>
    <row r="20" spans="1:20" ht="25.5" customHeight="1" hidden="1">
      <c r="A20" s="49" t="s">
        <v>57</v>
      </c>
      <c r="B20" s="39" t="e">
        <f>C20/#REF!</f>
        <v>#REF!</v>
      </c>
      <c r="C20" s="40">
        <f t="shared" si="0"/>
        <v>0</v>
      </c>
      <c r="D20" s="85" t="e">
        <f>C20/C21-1</f>
        <v>#DIV/0!</v>
      </c>
      <c r="E20" s="41">
        <f t="shared" si="5"/>
        <v>0</v>
      </c>
      <c r="F20" s="85" t="e">
        <f>E20/E21-1</f>
        <v>#DIV/0!</v>
      </c>
      <c r="G20" s="42">
        <f t="shared" si="6"/>
        <v>0</v>
      </c>
      <c r="H20" s="85" t="e">
        <f>G20/G21-1</f>
        <v>#DIV/0!</v>
      </c>
      <c r="I20" s="43">
        <f t="shared" si="2"/>
        <v>0</v>
      </c>
      <c r="J20" s="85" t="e">
        <f>I20/I21-1</f>
        <v>#DIV/0!</v>
      </c>
      <c r="K20" s="131"/>
      <c r="L20" s="85" t="e">
        <f>K20/K21-1</f>
        <v>#DIV/0!</v>
      </c>
      <c r="M20" s="131"/>
      <c r="N20" s="85" t="e">
        <f>M20/M21-1</f>
        <v>#DIV/0!</v>
      </c>
      <c r="O20" s="44">
        <f t="shared" si="3"/>
        <v>0</v>
      </c>
      <c r="P20" s="85" t="e">
        <f>O20/O21-1</f>
        <v>#DIV/0!</v>
      </c>
      <c r="Q20" s="131"/>
      <c r="R20" s="85" t="e">
        <f>Q20/Q21-1</f>
        <v>#DIV/0!</v>
      </c>
      <c r="S20" s="131"/>
      <c r="T20" s="81" t="e">
        <f>S20/S21-1</f>
        <v>#DIV/0!</v>
      </c>
    </row>
    <row r="21" spans="1:20" ht="18" customHeight="1" hidden="1">
      <c r="A21" s="49"/>
      <c r="B21" s="46" t="e">
        <f>C21/#REF!</f>
        <v>#REF!</v>
      </c>
      <c r="C21" s="51">
        <f t="shared" si="0"/>
        <v>0</v>
      </c>
      <c r="D21" s="80"/>
      <c r="E21" s="47">
        <f t="shared" si="5"/>
        <v>0</v>
      </c>
      <c r="F21" s="80"/>
      <c r="G21" s="47">
        <f t="shared" si="6"/>
        <v>0</v>
      </c>
      <c r="H21" s="80"/>
      <c r="I21" s="48">
        <f t="shared" si="2"/>
        <v>0</v>
      </c>
      <c r="J21" s="80"/>
      <c r="K21" s="129"/>
      <c r="L21" s="80"/>
      <c r="M21" s="129"/>
      <c r="N21" s="80"/>
      <c r="O21" s="48">
        <f t="shared" si="3"/>
        <v>0</v>
      </c>
      <c r="P21" s="80"/>
      <c r="Q21" s="129"/>
      <c r="R21" s="80"/>
      <c r="S21" s="129"/>
      <c r="T21" s="97"/>
    </row>
    <row r="22" spans="1:20" ht="25.5" customHeight="1" hidden="1">
      <c r="A22" s="38" t="s">
        <v>58</v>
      </c>
      <c r="B22" s="39" t="e">
        <f>C22/#REF!</f>
        <v>#REF!</v>
      </c>
      <c r="C22" s="40">
        <f t="shared" si="0"/>
        <v>0</v>
      </c>
      <c r="D22" s="85" t="e">
        <f>C22/C23-1</f>
        <v>#DIV/0!</v>
      </c>
      <c r="E22" s="41">
        <f t="shared" si="5"/>
        <v>0</v>
      </c>
      <c r="F22" s="85" t="e">
        <f>E22/E23-1</f>
        <v>#DIV/0!</v>
      </c>
      <c r="G22" s="42">
        <f t="shared" si="6"/>
        <v>0</v>
      </c>
      <c r="H22" s="85" t="e">
        <f>G22/G23-1</f>
        <v>#DIV/0!</v>
      </c>
      <c r="I22" s="43">
        <f t="shared" si="2"/>
        <v>0</v>
      </c>
      <c r="J22" s="229" t="e">
        <f>I22/I23-1</f>
        <v>#DIV/0!</v>
      </c>
      <c r="K22" s="131"/>
      <c r="L22" s="85" t="e">
        <f>K22/K23-1</f>
        <v>#DIV/0!</v>
      </c>
      <c r="M22" s="131"/>
      <c r="N22" s="85" t="e">
        <f>M22/M23-1</f>
        <v>#DIV/0!</v>
      </c>
      <c r="O22" s="44">
        <f t="shared" si="3"/>
        <v>0</v>
      </c>
      <c r="P22" s="85" t="e">
        <f>O22/O23-1</f>
        <v>#DIV/0!</v>
      </c>
      <c r="Q22" s="131"/>
      <c r="R22" s="85" t="e">
        <f>Q22/Q23-1</f>
        <v>#DIV/0!</v>
      </c>
      <c r="S22" s="131"/>
      <c r="T22" s="81" t="e">
        <f>S22/S23-1</f>
        <v>#DIV/0!</v>
      </c>
    </row>
    <row r="23" spans="1:20" ht="18" customHeight="1" hidden="1">
      <c r="A23" s="45"/>
      <c r="B23" s="46" t="e">
        <f>C23/#REF!</f>
        <v>#REF!</v>
      </c>
      <c r="C23" s="51">
        <f t="shared" si="0"/>
        <v>0</v>
      </c>
      <c r="D23" s="80"/>
      <c r="E23" s="47">
        <f t="shared" si="5"/>
        <v>0</v>
      </c>
      <c r="F23" s="80"/>
      <c r="G23" s="47">
        <f t="shared" si="6"/>
        <v>0</v>
      </c>
      <c r="H23" s="80"/>
      <c r="I23" s="48">
        <f t="shared" si="2"/>
        <v>0</v>
      </c>
      <c r="J23" s="80"/>
      <c r="K23" s="129"/>
      <c r="L23" s="80"/>
      <c r="M23" s="129"/>
      <c r="N23" s="80"/>
      <c r="O23" s="48">
        <f t="shared" si="3"/>
        <v>0</v>
      </c>
      <c r="P23" s="80"/>
      <c r="Q23" s="129"/>
      <c r="R23" s="80"/>
      <c r="S23" s="129"/>
      <c r="T23" s="97"/>
    </row>
    <row r="24" spans="1:20" ht="25.5" customHeight="1" hidden="1">
      <c r="A24" s="49" t="s">
        <v>59</v>
      </c>
      <c r="B24" s="50" t="e">
        <f>C24/#REF!</f>
        <v>#REF!</v>
      </c>
      <c r="C24" s="40">
        <f t="shared" si="0"/>
        <v>0</v>
      </c>
      <c r="D24" s="85" t="e">
        <f>C24/C25-1</f>
        <v>#DIV/0!</v>
      </c>
      <c r="E24" s="41">
        <f t="shared" si="5"/>
        <v>0</v>
      </c>
      <c r="F24" s="85" t="e">
        <f>E24/E25-1</f>
        <v>#DIV/0!</v>
      </c>
      <c r="G24" s="42">
        <f t="shared" si="6"/>
        <v>0</v>
      </c>
      <c r="H24" s="85" t="e">
        <f>G24/G25-1</f>
        <v>#DIV/0!</v>
      </c>
      <c r="I24" s="43">
        <f t="shared" si="2"/>
        <v>0</v>
      </c>
      <c r="J24" s="85" t="e">
        <f>I24/I25-1</f>
        <v>#DIV/0!</v>
      </c>
      <c r="K24" s="131"/>
      <c r="L24" s="85" t="e">
        <f>K24/K25-1</f>
        <v>#DIV/0!</v>
      </c>
      <c r="M24" s="131"/>
      <c r="N24" s="85" t="e">
        <f>M24/M25-1</f>
        <v>#DIV/0!</v>
      </c>
      <c r="O24" s="44">
        <f t="shared" si="3"/>
        <v>0</v>
      </c>
      <c r="P24" s="85" t="e">
        <f>O24/O25-1</f>
        <v>#DIV/0!</v>
      </c>
      <c r="Q24" s="131"/>
      <c r="R24" s="85" t="e">
        <f>Q24/Q25-1</f>
        <v>#DIV/0!</v>
      </c>
      <c r="S24" s="131"/>
      <c r="T24" s="81" t="e">
        <f>S24/S25-1</f>
        <v>#DIV/0!</v>
      </c>
    </row>
    <row r="25" spans="1:20" ht="18" customHeight="1" hidden="1">
      <c r="A25" s="49"/>
      <c r="B25" s="46" t="e">
        <f>C25/#REF!</f>
        <v>#REF!</v>
      </c>
      <c r="C25" s="51">
        <f t="shared" si="0"/>
        <v>0</v>
      </c>
      <c r="D25" s="80"/>
      <c r="E25" s="47">
        <f t="shared" si="5"/>
        <v>0</v>
      </c>
      <c r="F25" s="80"/>
      <c r="G25" s="47">
        <f t="shared" si="6"/>
        <v>0</v>
      </c>
      <c r="H25" s="80"/>
      <c r="I25" s="48">
        <f t="shared" si="2"/>
        <v>0</v>
      </c>
      <c r="J25" s="80"/>
      <c r="K25" s="129"/>
      <c r="L25" s="80"/>
      <c r="M25" s="129"/>
      <c r="N25" s="80"/>
      <c r="O25" s="48">
        <f t="shared" si="3"/>
        <v>0</v>
      </c>
      <c r="P25" s="80"/>
      <c r="Q25" s="129"/>
      <c r="R25" s="80"/>
      <c r="S25" s="129"/>
      <c r="T25" s="97"/>
    </row>
    <row r="26" spans="1:20" s="12" customFormat="1" ht="25.5" customHeight="1" hidden="1">
      <c r="A26" s="497" t="s">
        <v>0</v>
      </c>
      <c r="B26" s="117" t="e">
        <f>C26/#REF!</f>
        <v>#REF!</v>
      </c>
      <c r="C26" s="118">
        <f t="shared" si="0"/>
        <v>0</v>
      </c>
      <c r="D26" s="148" t="e">
        <f>C26/C27-1</f>
        <v>#DIV/0!</v>
      </c>
      <c r="E26" s="119">
        <f>E18+E20+E22+E24</f>
        <v>0</v>
      </c>
      <c r="F26" s="149" t="e">
        <f>E26/E27-1</f>
        <v>#DIV/0!</v>
      </c>
      <c r="G26" s="119">
        <f>G18+G20+G22+G24</f>
        <v>0</v>
      </c>
      <c r="H26" s="149" t="e">
        <f>G26/G27-1</f>
        <v>#DIV/0!</v>
      </c>
      <c r="I26" s="120">
        <f t="shared" si="2"/>
        <v>0</v>
      </c>
      <c r="J26" s="149" t="e">
        <f>I26/I27-1</f>
        <v>#DIV/0!</v>
      </c>
      <c r="K26" s="119">
        <f>K18+K20+K22+K24</f>
        <v>0</v>
      </c>
      <c r="L26" s="149" t="e">
        <f>K26/K27-1</f>
        <v>#DIV/0!</v>
      </c>
      <c r="M26" s="119">
        <f>M18+M20+M22+M24</f>
        <v>0</v>
      </c>
      <c r="N26" s="149" t="e">
        <f>M26/M27-1</f>
        <v>#DIV/0!</v>
      </c>
      <c r="O26" s="120">
        <f t="shared" si="3"/>
        <v>0</v>
      </c>
      <c r="P26" s="149" t="e">
        <f>O26/O27-1</f>
        <v>#DIV/0!</v>
      </c>
      <c r="Q26" s="119">
        <f>Q24+Q22+Q20+Q18</f>
        <v>0</v>
      </c>
      <c r="R26" s="149" t="e">
        <f>Q26/Q27-1</f>
        <v>#DIV/0!</v>
      </c>
      <c r="S26" s="119">
        <f>S18+S20+S22+S24</f>
        <v>0</v>
      </c>
      <c r="T26" s="150" t="e">
        <f>S26/S27-1</f>
        <v>#DIV/0!</v>
      </c>
    </row>
    <row r="27" spans="1:20" s="12" customFormat="1" ht="18" customHeight="1" hidden="1">
      <c r="A27" s="498"/>
      <c r="B27" s="151" t="e">
        <f>C27/#REF!</f>
        <v>#REF!</v>
      </c>
      <c r="C27" s="152">
        <f t="shared" si="0"/>
        <v>0</v>
      </c>
      <c r="D27" s="153"/>
      <c r="E27" s="37">
        <f>E19+E21+E23+E25</f>
        <v>0</v>
      </c>
      <c r="F27" s="60"/>
      <c r="G27" s="37">
        <f>G19+G21+G23+G25</f>
        <v>0</v>
      </c>
      <c r="H27" s="60"/>
      <c r="I27" s="36">
        <f t="shared" si="2"/>
        <v>0</v>
      </c>
      <c r="J27" s="60"/>
      <c r="K27" s="37">
        <f>K19+K21+K23+K25</f>
        <v>0</v>
      </c>
      <c r="L27" s="60"/>
      <c r="M27" s="37">
        <f>M19+M21+M23+M25</f>
        <v>0</v>
      </c>
      <c r="N27" s="154"/>
      <c r="O27" s="37">
        <f t="shared" si="3"/>
        <v>0</v>
      </c>
      <c r="P27" s="60"/>
      <c r="Q27" s="37">
        <f>Q25+Q23+Q21+Q19</f>
        <v>0</v>
      </c>
      <c r="R27" s="60"/>
      <c r="S27" s="37">
        <f>S25+S23+S21+S19</f>
        <v>0</v>
      </c>
      <c r="T27" s="61"/>
    </row>
    <row r="28" spans="1:19" s="13" customFormat="1" ht="18" customHeight="1">
      <c r="A28" s="456" t="s">
        <v>38</v>
      </c>
      <c r="B28" s="457"/>
      <c r="C28" s="457"/>
      <c r="D28" s="457"/>
      <c r="E28" s="457"/>
      <c r="F28" s="457"/>
      <c r="G28" s="457"/>
      <c r="H28" s="457"/>
      <c r="I28" s="457"/>
      <c r="J28" s="457"/>
      <c r="K28" s="52"/>
      <c r="M28" s="52"/>
      <c r="O28" s="52"/>
      <c r="Q28" s="52"/>
      <c r="S28" s="52"/>
    </row>
    <row r="29" spans="1:19" s="13" customFormat="1" ht="18" customHeight="1">
      <c r="A29" s="299"/>
      <c r="B29" s="300"/>
      <c r="C29" s="300"/>
      <c r="D29" s="300"/>
      <c r="E29" s="300"/>
      <c r="F29" s="300"/>
      <c r="G29" s="300"/>
      <c r="H29" s="300"/>
      <c r="I29" s="300"/>
      <c r="J29" s="300"/>
      <c r="K29" s="52"/>
      <c r="M29" s="52"/>
      <c r="O29" s="52"/>
      <c r="Q29" s="52"/>
      <c r="S29" s="52"/>
    </row>
    <row r="30" spans="1:15" ht="16.5" customHeight="1">
      <c r="A30" s="124" t="s">
        <v>197</v>
      </c>
      <c r="B30" s="53"/>
      <c r="O30" s="52"/>
    </row>
    <row r="31" spans="1:15" ht="12.75" customHeight="1">
      <c r="A31" s="124"/>
      <c r="B31" s="53"/>
      <c r="O31" s="52"/>
    </row>
    <row r="32" spans="1:18" ht="19.5" customHeight="1">
      <c r="A32" s="492" t="s">
        <v>50</v>
      </c>
      <c r="B32" s="478"/>
      <c r="C32" s="499" t="s">
        <v>63</v>
      </c>
      <c r="D32" s="500"/>
      <c r="E32" s="500"/>
      <c r="F32" s="501"/>
      <c r="G32" s="479" t="s">
        <v>64</v>
      </c>
      <c r="H32" s="491"/>
      <c r="I32" s="491"/>
      <c r="J32" s="491"/>
      <c r="K32" s="491"/>
      <c r="L32" s="492"/>
      <c r="M32" s="478" t="s">
        <v>65</v>
      </c>
      <c r="N32" s="478"/>
      <c r="O32" s="478"/>
      <c r="P32" s="478"/>
      <c r="Q32" s="478"/>
      <c r="R32" s="479"/>
    </row>
    <row r="33" spans="1:18" ht="12.75" customHeight="1">
      <c r="A33" s="502"/>
      <c r="B33" s="503"/>
      <c r="C33" s="479"/>
      <c r="D33" s="491"/>
      <c r="E33" s="491"/>
      <c r="F33" s="492"/>
      <c r="G33" s="480" t="s">
        <v>50</v>
      </c>
      <c r="H33" s="481"/>
      <c r="I33" s="481" t="s">
        <v>63</v>
      </c>
      <c r="J33" s="482"/>
      <c r="K33" s="482"/>
      <c r="L33" s="483"/>
      <c r="M33" s="480" t="s">
        <v>50</v>
      </c>
      <c r="N33" s="480"/>
      <c r="O33" s="480" t="s">
        <v>63</v>
      </c>
      <c r="P33" s="480"/>
      <c r="Q33" s="480"/>
      <c r="R33" s="481"/>
    </row>
    <row r="34" spans="1:18" ht="12.75" customHeight="1">
      <c r="A34" s="502"/>
      <c r="B34" s="503"/>
      <c r="C34" s="474" t="s">
        <v>67</v>
      </c>
      <c r="D34" s="474"/>
      <c r="E34" s="475" t="s">
        <v>68</v>
      </c>
      <c r="F34" s="477"/>
      <c r="G34" s="480"/>
      <c r="H34" s="481"/>
      <c r="I34" s="476" t="s">
        <v>67</v>
      </c>
      <c r="J34" s="474"/>
      <c r="K34" s="475" t="s">
        <v>68</v>
      </c>
      <c r="L34" s="477"/>
      <c r="M34" s="480"/>
      <c r="N34" s="480"/>
      <c r="O34" s="474" t="s">
        <v>67</v>
      </c>
      <c r="P34" s="474"/>
      <c r="Q34" s="474" t="s">
        <v>68</v>
      </c>
      <c r="R34" s="475"/>
    </row>
    <row r="35" spans="1:18" ht="12.75" customHeight="1">
      <c r="A35" s="289" t="s">
        <v>171</v>
      </c>
      <c r="B35" s="462" t="s">
        <v>52</v>
      </c>
      <c r="C35" s="125" t="s">
        <v>171</v>
      </c>
      <c r="D35" s="462" t="s">
        <v>52</v>
      </c>
      <c r="E35" s="126" t="s">
        <v>171</v>
      </c>
      <c r="F35" s="462" t="s">
        <v>52</v>
      </c>
      <c r="G35" s="289" t="s">
        <v>171</v>
      </c>
      <c r="H35" s="467" t="s">
        <v>52</v>
      </c>
      <c r="I35" s="126" t="s">
        <v>171</v>
      </c>
      <c r="J35" s="469" t="s">
        <v>52</v>
      </c>
      <c r="K35" s="126" t="s">
        <v>171</v>
      </c>
      <c r="L35" s="462" t="s">
        <v>52</v>
      </c>
      <c r="M35" s="126" t="s">
        <v>171</v>
      </c>
      <c r="N35" s="462" t="s">
        <v>52</v>
      </c>
      <c r="O35" s="126" t="s">
        <v>171</v>
      </c>
      <c r="P35" s="462" t="s">
        <v>52</v>
      </c>
      <c r="Q35" s="126" t="s">
        <v>171</v>
      </c>
      <c r="R35" s="467" t="s">
        <v>52</v>
      </c>
    </row>
    <row r="36" spans="1:19" s="12" customFormat="1" ht="12.75" customHeight="1" thickBot="1">
      <c r="A36" s="128" t="s">
        <v>172</v>
      </c>
      <c r="B36" s="463"/>
      <c r="C36" s="127" t="s">
        <v>172</v>
      </c>
      <c r="D36" s="463"/>
      <c r="E36" s="127" t="s">
        <v>172</v>
      </c>
      <c r="F36" s="463"/>
      <c r="G36" s="128" t="s">
        <v>172</v>
      </c>
      <c r="H36" s="468"/>
      <c r="I36" s="127" t="s">
        <v>172</v>
      </c>
      <c r="J36" s="463"/>
      <c r="K36" s="127" t="s">
        <v>172</v>
      </c>
      <c r="L36" s="463"/>
      <c r="M36" s="127" t="s">
        <v>172</v>
      </c>
      <c r="N36" s="463"/>
      <c r="O36" s="127" t="s">
        <v>172</v>
      </c>
      <c r="P36" s="463"/>
      <c r="Q36" s="127" t="s">
        <v>172</v>
      </c>
      <c r="R36" s="468"/>
      <c r="S36" s="261"/>
    </row>
    <row r="37" spans="1:18" ht="19.5" customHeight="1" thickTop="1">
      <c r="A37" s="349">
        <f>C37+E37</f>
        <v>1806839</v>
      </c>
      <c r="B37" s="504">
        <f>A37/A38-1</f>
        <v>0.10850854584707847</v>
      </c>
      <c r="C37" s="350">
        <f>I37+O37</f>
        <v>902827</v>
      </c>
      <c r="D37" s="484">
        <f>C37/C38-1</f>
        <v>0.10795895225659513</v>
      </c>
      <c r="E37" s="350">
        <f>K37+Q37</f>
        <v>904012</v>
      </c>
      <c r="F37" s="484">
        <f>E37/E38-1</f>
        <v>0.10905796345800667</v>
      </c>
      <c r="G37" s="351">
        <f>I37+K37</f>
        <v>0</v>
      </c>
      <c r="H37" s="472"/>
      <c r="I37" s="350">
        <f>'[5]2. Osobowy ruch graniczny'!$I$28</f>
        <v>0</v>
      </c>
      <c r="J37" s="464"/>
      <c r="K37" s="350">
        <f>'[5]2. Osobowy ruch graniczny'!$K$28</f>
        <v>0</v>
      </c>
      <c r="L37" s="464"/>
      <c r="M37" s="351">
        <f>O37+Q37</f>
        <v>1806839</v>
      </c>
      <c r="N37" s="504">
        <f>M37/M38-1</f>
        <v>0.10850854584707847</v>
      </c>
      <c r="O37" s="350">
        <f>'[5]2. Osobowy ruch graniczny'!$O$28</f>
        <v>902827</v>
      </c>
      <c r="P37" s="484">
        <f>O37/O38-1</f>
        <v>0.10795895225659513</v>
      </c>
      <c r="Q37" s="350">
        <f>'[5]2. Osobowy ruch graniczny'!$Q$28</f>
        <v>904012</v>
      </c>
      <c r="R37" s="486">
        <f>Q37/Q38-1</f>
        <v>0.10905796345800667</v>
      </c>
    </row>
    <row r="38" spans="1:18" ht="19.5" customHeight="1">
      <c r="A38" s="349">
        <f>C38+E38</f>
        <v>1629973</v>
      </c>
      <c r="B38" s="505" t="e">
        <f>A38/A39-1</f>
        <v>#VALUE!</v>
      </c>
      <c r="C38" s="350">
        <f>I38+O38</f>
        <v>814856</v>
      </c>
      <c r="D38" s="485" t="e">
        <f>C38/C39-1</f>
        <v>#DIV/0!</v>
      </c>
      <c r="E38" s="350">
        <f>K38+Q38</f>
        <v>815117</v>
      </c>
      <c r="F38" s="485" t="e">
        <f>E38/E39-1</f>
        <v>#DIV/0!</v>
      </c>
      <c r="G38" s="351">
        <f>I38+K38</f>
        <v>0</v>
      </c>
      <c r="H38" s="473"/>
      <c r="I38" s="350">
        <f>'[5]2. Osobowy ruch graniczny'!$I$29</f>
        <v>0</v>
      </c>
      <c r="J38" s="465"/>
      <c r="K38" s="350">
        <f>'[5]2. Osobowy ruch graniczny'!$K$29</f>
        <v>0</v>
      </c>
      <c r="L38" s="465"/>
      <c r="M38" s="351">
        <f>O38+Q38</f>
        <v>1629973</v>
      </c>
      <c r="N38" s="505" t="e">
        <f>M38/M39-1</f>
        <v>#DIV/0!</v>
      </c>
      <c r="O38" s="350">
        <f>'[5]2. Osobowy ruch graniczny'!$O$29</f>
        <v>814856</v>
      </c>
      <c r="P38" s="485" t="e">
        <f>O38/O39-1</f>
        <v>#DIV/0!</v>
      </c>
      <c r="Q38" s="350">
        <f>'[5]2. Osobowy ruch graniczny'!$Q$29</f>
        <v>815117</v>
      </c>
      <c r="R38" s="487" t="e">
        <f>Q38/Q39-1</f>
        <v>#DIV/0!</v>
      </c>
    </row>
    <row r="39" spans="1:14" ht="12.75">
      <c r="A39" s="466" t="s">
        <v>111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</row>
    <row r="40" spans="1:14" ht="13.5" customHeight="1">
      <c r="A40" s="456" t="s">
        <v>38</v>
      </c>
      <c r="B40" s="457"/>
      <c r="C40" s="457"/>
      <c r="D40" s="457"/>
      <c r="E40" s="457"/>
      <c r="F40" s="457"/>
      <c r="G40" s="457"/>
      <c r="H40" s="457"/>
      <c r="I40" s="457"/>
      <c r="J40" s="457"/>
      <c r="K40" s="310"/>
      <c r="L40" s="310"/>
      <c r="M40" s="310"/>
      <c r="N40" s="310"/>
    </row>
    <row r="41" spans="1:15" ht="33.75" customHeight="1">
      <c r="A41" s="124" t="s">
        <v>198</v>
      </c>
      <c r="B41" s="53"/>
      <c r="O41" s="52"/>
    </row>
    <row r="42" spans="1:15" ht="6" customHeight="1">
      <c r="A42" s="124"/>
      <c r="B42" s="53"/>
      <c r="O42" s="52"/>
    </row>
    <row r="43" spans="1:18" ht="19.5" customHeight="1">
      <c r="A43" s="492" t="s">
        <v>50</v>
      </c>
      <c r="B43" s="478"/>
      <c r="C43" s="499" t="s">
        <v>63</v>
      </c>
      <c r="D43" s="500"/>
      <c r="E43" s="500"/>
      <c r="F43" s="501"/>
      <c r="G43" s="479" t="s">
        <v>64</v>
      </c>
      <c r="H43" s="491"/>
      <c r="I43" s="491"/>
      <c r="J43" s="491"/>
      <c r="K43" s="491"/>
      <c r="L43" s="492"/>
      <c r="M43" s="478" t="s">
        <v>65</v>
      </c>
      <c r="N43" s="478"/>
      <c r="O43" s="478"/>
      <c r="P43" s="478"/>
      <c r="Q43" s="478"/>
      <c r="R43" s="479"/>
    </row>
    <row r="44" spans="1:18" ht="12.75" customHeight="1">
      <c r="A44" s="502"/>
      <c r="B44" s="503"/>
      <c r="C44" s="479"/>
      <c r="D44" s="491"/>
      <c r="E44" s="491"/>
      <c r="F44" s="492"/>
      <c r="G44" s="480" t="s">
        <v>50</v>
      </c>
      <c r="H44" s="481"/>
      <c r="I44" s="481" t="s">
        <v>63</v>
      </c>
      <c r="J44" s="482"/>
      <c r="K44" s="482"/>
      <c r="L44" s="483"/>
      <c r="M44" s="480" t="s">
        <v>50</v>
      </c>
      <c r="N44" s="480"/>
      <c r="O44" s="480" t="s">
        <v>63</v>
      </c>
      <c r="P44" s="480"/>
      <c r="Q44" s="480"/>
      <c r="R44" s="481"/>
    </row>
    <row r="45" spans="1:18" ht="12.75" customHeight="1">
      <c r="A45" s="502"/>
      <c r="B45" s="503"/>
      <c r="C45" s="474" t="s">
        <v>67</v>
      </c>
      <c r="D45" s="474"/>
      <c r="E45" s="475" t="s">
        <v>68</v>
      </c>
      <c r="F45" s="477"/>
      <c r="G45" s="480"/>
      <c r="H45" s="481"/>
      <c r="I45" s="476" t="s">
        <v>67</v>
      </c>
      <c r="J45" s="474"/>
      <c r="K45" s="475" t="s">
        <v>68</v>
      </c>
      <c r="L45" s="477"/>
      <c r="M45" s="480"/>
      <c r="N45" s="480"/>
      <c r="O45" s="474" t="s">
        <v>67</v>
      </c>
      <c r="P45" s="474"/>
      <c r="Q45" s="474" t="s">
        <v>68</v>
      </c>
      <c r="R45" s="475"/>
    </row>
    <row r="46" spans="1:18" ht="12.75" customHeight="1">
      <c r="A46" s="289" t="s">
        <v>171</v>
      </c>
      <c r="B46" s="462" t="s">
        <v>52</v>
      </c>
      <c r="C46" s="125" t="s">
        <v>171</v>
      </c>
      <c r="D46" s="462" t="s">
        <v>52</v>
      </c>
      <c r="E46" s="126" t="s">
        <v>171</v>
      </c>
      <c r="F46" s="462" t="s">
        <v>52</v>
      </c>
      <c r="G46" s="289" t="s">
        <v>171</v>
      </c>
      <c r="H46" s="467" t="s">
        <v>52</v>
      </c>
      <c r="I46" s="126" t="s">
        <v>171</v>
      </c>
      <c r="J46" s="469" t="s">
        <v>52</v>
      </c>
      <c r="K46" s="126" t="s">
        <v>171</v>
      </c>
      <c r="L46" s="462" t="s">
        <v>52</v>
      </c>
      <c r="M46" s="126" t="s">
        <v>171</v>
      </c>
      <c r="N46" s="462" t="s">
        <v>52</v>
      </c>
      <c r="O46" s="126" t="s">
        <v>171</v>
      </c>
      <c r="P46" s="462" t="s">
        <v>52</v>
      </c>
      <c r="Q46" s="126" t="s">
        <v>171</v>
      </c>
      <c r="R46" s="467" t="s">
        <v>52</v>
      </c>
    </row>
    <row r="47" spans="1:19" s="12" customFormat="1" ht="12.75" customHeight="1" thickBot="1">
      <c r="A47" s="128" t="s">
        <v>172</v>
      </c>
      <c r="B47" s="463"/>
      <c r="C47" s="127" t="s">
        <v>172</v>
      </c>
      <c r="D47" s="463"/>
      <c r="E47" s="127" t="s">
        <v>172</v>
      </c>
      <c r="F47" s="463"/>
      <c r="G47" s="128" t="s">
        <v>172</v>
      </c>
      <c r="H47" s="468"/>
      <c r="I47" s="127" t="s">
        <v>172</v>
      </c>
      <c r="J47" s="463"/>
      <c r="K47" s="127" t="s">
        <v>172</v>
      </c>
      <c r="L47" s="463"/>
      <c r="M47" s="127" t="s">
        <v>172</v>
      </c>
      <c r="N47" s="463"/>
      <c r="O47" s="127" t="s">
        <v>172</v>
      </c>
      <c r="P47" s="463"/>
      <c r="Q47" s="127" t="s">
        <v>172</v>
      </c>
      <c r="R47" s="468"/>
      <c r="S47" s="261"/>
    </row>
    <row r="48" spans="1:18" ht="19.5" customHeight="1" thickTop="1">
      <c r="A48" s="349">
        <f>C48+E48</f>
        <v>413168</v>
      </c>
      <c r="B48" s="470">
        <f>A48/A49-1</f>
        <v>3.8171621779176865</v>
      </c>
      <c r="C48" s="350">
        <f>I48+O48</f>
        <v>207454</v>
      </c>
      <c r="D48" s="458">
        <f>C48/C49-1</f>
        <v>3.82889132003445</v>
      </c>
      <c r="E48" s="350">
        <f>K48+Q48</f>
        <v>205714</v>
      </c>
      <c r="F48" s="458">
        <f>E48/E49-1</f>
        <v>3.805391389661053</v>
      </c>
      <c r="G48" s="351">
        <f>I48+K48</f>
        <v>0</v>
      </c>
      <c r="H48" s="472"/>
      <c r="I48" s="350">
        <f>'[5]2. Osobowy ruch graniczny'!$I$41</f>
        <v>0</v>
      </c>
      <c r="J48" s="464"/>
      <c r="K48" s="350">
        <f>'[5]2. Osobowy ruch graniczny'!$K$41</f>
        <v>0</v>
      </c>
      <c r="L48" s="464"/>
      <c r="M48" s="351">
        <f>O48+Q48</f>
        <v>413168</v>
      </c>
      <c r="N48" s="470">
        <f>M48/M49-1</f>
        <v>3.8171621779176865</v>
      </c>
      <c r="O48" s="350">
        <f>'[5]2. Osobowy ruch graniczny'!$O$41</f>
        <v>207454</v>
      </c>
      <c r="P48" s="458">
        <f>O48/O49-1</f>
        <v>3.82889132003445</v>
      </c>
      <c r="Q48" s="350">
        <f>'[5]2. Osobowy ruch graniczny'!$Q$41</f>
        <v>205714</v>
      </c>
      <c r="R48" s="460">
        <f>Q48/Q49-1</f>
        <v>3.805391389661053</v>
      </c>
    </row>
    <row r="49" spans="1:18" ht="19.5" customHeight="1">
      <c r="A49" s="349">
        <f>C49+E49</f>
        <v>85770</v>
      </c>
      <c r="B49" s="471" t="e">
        <f>A49/A50-1</f>
        <v>#VALUE!</v>
      </c>
      <c r="C49" s="350">
        <f>I49+O49</f>
        <v>42961</v>
      </c>
      <c r="D49" s="459" t="e">
        <f>C49/C50-1</f>
        <v>#DIV/0!</v>
      </c>
      <c r="E49" s="350">
        <f>K49+Q49</f>
        <v>42809</v>
      </c>
      <c r="F49" s="459" t="e">
        <f>E49/E50-1</f>
        <v>#DIV/0!</v>
      </c>
      <c r="G49" s="351">
        <f>I49+K49</f>
        <v>0</v>
      </c>
      <c r="H49" s="473"/>
      <c r="I49" s="350">
        <f>'[5]2. Osobowy ruch graniczny'!$I$29</f>
        <v>0</v>
      </c>
      <c r="J49" s="465"/>
      <c r="K49" s="350">
        <f>'[5]2. Osobowy ruch graniczny'!$K$29</f>
        <v>0</v>
      </c>
      <c r="L49" s="465"/>
      <c r="M49" s="351">
        <f>O49+Q49</f>
        <v>85770</v>
      </c>
      <c r="N49" s="471" t="e">
        <f>M49/M50-1</f>
        <v>#DIV/0!</v>
      </c>
      <c r="O49" s="350">
        <f>'[5]2. Osobowy ruch graniczny'!$O$42</f>
        <v>42961</v>
      </c>
      <c r="P49" s="459" t="e">
        <f>O49/O50-1</f>
        <v>#DIV/0!</v>
      </c>
      <c r="Q49" s="350">
        <f>'[5]2. Osobowy ruch graniczny'!$Q$42</f>
        <v>42809</v>
      </c>
      <c r="R49" s="461" t="e">
        <f>Q49/Q50-1</f>
        <v>#DIV/0!</v>
      </c>
    </row>
    <row r="50" spans="1:14" ht="12.75">
      <c r="A50" s="466" t="s">
        <v>133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</row>
    <row r="51" spans="1:10" ht="12.75">
      <c r="A51" s="456" t="s">
        <v>38</v>
      </c>
      <c r="B51" s="457"/>
      <c r="C51" s="457"/>
      <c r="D51" s="457"/>
      <c r="E51" s="457"/>
      <c r="F51" s="457"/>
      <c r="G51" s="457"/>
      <c r="H51" s="457"/>
      <c r="I51" s="457"/>
      <c r="J51" s="457"/>
    </row>
  </sheetData>
  <sheetProtection selectLockedCells="1"/>
  <mergeCells count="80">
    <mergeCell ref="M33:N34"/>
    <mergeCell ref="B37:B38"/>
    <mergeCell ref="D37:D38"/>
    <mergeCell ref="F37:F38"/>
    <mergeCell ref="H37:H38"/>
    <mergeCell ref="F35:F36"/>
    <mergeCell ref="H35:H36"/>
    <mergeCell ref="E34:F34"/>
    <mergeCell ref="P35:P36"/>
    <mergeCell ref="R35:R36"/>
    <mergeCell ref="J37:J38"/>
    <mergeCell ref="L37:L38"/>
    <mergeCell ref="N37:N38"/>
    <mergeCell ref="N35:N36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L46:L47"/>
    <mergeCell ref="B46:B47"/>
    <mergeCell ref="D46:D47"/>
    <mergeCell ref="F46:F47"/>
    <mergeCell ref="H46:H47"/>
    <mergeCell ref="J46:J47"/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51" sqref="H51"/>
    </sheetView>
  </sheetViews>
  <sheetFormatPr defaultColWidth="9.00390625" defaultRowHeight="12.75"/>
  <cols>
    <col min="1" max="1" width="15.125" style="11" customWidth="1"/>
    <col min="2" max="2" width="11.00390625" style="71" customWidth="1"/>
    <col min="3" max="10" width="11.875" style="11" customWidth="1"/>
    <col min="11" max="12" width="9.125" style="11" customWidth="1"/>
    <col min="13" max="13" width="11.125" style="11" bestFit="1" customWidth="1"/>
    <col min="14" max="16384" width="9.125" style="11" customWidth="1"/>
  </cols>
  <sheetData>
    <row r="1" spans="1:2" s="6" customFormat="1" ht="25.5" customHeight="1">
      <c r="A1" s="124" t="s">
        <v>173</v>
      </c>
      <c r="B1" s="55"/>
    </row>
    <row r="2" spans="1:10" s="58" customFormat="1" ht="25.5" customHeight="1">
      <c r="A2" s="17"/>
      <c r="B2" s="111" t="s">
        <v>74</v>
      </c>
      <c r="C2" s="56" t="s">
        <v>75</v>
      </c>
      <c r="D2" s="25"/>
      <c r="E2" s="57" t="s">
        <v>76</v>
      </c>
      <c r="F2" s="8"/>
      <c r="G2" s="57" t="s">
        <v>77</v>
      </c>
      <c r="H2" s="7"/>
      <c r="I2" s="57" t="s">
        <v>78</v>
      </c>
      <c r="J2" s="7"/>
    </row>
    <row r="3" spans="1:14" s="9" customFormat="1" ht="12.75">
      <c r="A3" s="59" t="s">
        <v>70</v>
      </c>
      <c r="B3" s="112" t="s">
        <v>66</v>
      </c>
      <c r="C3" s="126" t="s">
        <v>171</v>
      </c>
      <c r="D3" s="132" t="s">
        <v>52</v>
      </c>
      <c r="E3" s="126" t="s">
        <v>171</v>
      </c>
      <c r="F3" s="133" t="s">
        <v>52</v>
      </c>
      <c r="G3" s="126" t="s">
        <v>171</v>
      </c>
      <c r="H3" s="134" t="s">
        <v>52</v>
      </c>
      <c r="I3" s="126" t="s">
        <v>171</v>
      </c>
      <c r="J3" s="102" t="s">
        <v>52</v>
      </c>
      <c r="K3" s="100"/>
      <c r="L3" s="100"/>
      <c r="M3" s="100"/>
      <c r="N3" s="100"/>
    </row>
    <row r="4" spans="1:19" s="9" customFormat="1" ht="13.5" thickBot="1">
      <c r="A4" s="34" t="s">
        <v>72</v>
      </c>
      <c r="B4" s="113" t="s">
        <v>71</v>
      </c>
      <c r="C4" s="127" t="s">
        <v>172</v>
      </c>
      <c r="D4" s="135"/>
      <c r="E4" s="127" t="s">
        <v>172</v>
      </c>
      <c r="F4" s="128"/>
      <c r="G4" s="127" t="s">
        <v>172</v>
      </c>
      <c r="H4" s="135"/>
      <c r="I4" s="127" t="s">
        <v>172</v>
      </c>
      <c r="J4" s="99"/>
      <c r="K4" s="100"/>
      <c r="L4" s="100"/>
      <c r="M4" s="100"/>
      <c r="N4" s="100"/>
      <c r="O4" s="100"/>
      <c r="P4" s="100"/>
      <c r="Q4" s="100"/>
      <c r="R4" s="100"/>
      <c r="S4" s="100"/>
    </row>
    <row r="5" spans="1:10" ht="25.5" customHeight="1" thickTop="1">
      <c r="A5" s="62" t="s">
        <v>53</v>
      </c>
      <c r="B5" s="63">
        <f>C5/C13</f>
        <v>0.28968944433311666</v>
      </c>
      <c r="C5" s="64">
        <f aca="true" t="shared" si="0" ref="C5:C24">E5+G5+I5</f>
        <v>948332</v>
      </c>
      <c r="D5" s="91">
        <f>C5/C6-1</f>
        <v>0.09344153231153096</v>
      </c>
      <c r="E5" s="131">
        <f>'[5]6b. Ruch - Transport wew - zewn'!$D$4</f>
        <v>903125</v>
      </c>
      <c r="F5" s="85">
        <f>E5/E6-1</f>
        <v>0.10344966620074869</v>
      </c>
      <c r="G5" s="131">
        <f>'[5]6b. Ruch - Transport wew - zewn'!$E$4</f>
        <v>4855</v>
      </c>
      <c r="H5" s="81">
        <f>G5/G6-1</f>
        <v>-0.43322437543777725</v>
      </c>
      <c r="I5" s="131">
        <f>'[5]6b. Ruch - Transport wew - zewn'!$F$4</f>
        <v>40352</v>
      </c>
      <c r="J5" s="81">
        <f>I5/I6-1</f>
        <v>0.0020611388412923315</v>
      </c>
    </row>
    <row r="6" spans="1:10" ht="18" customHeight="1">
      <c r="A6" s="65"/>
      <c r="B6" s="66">
        <f>C6/C14</f>
        <v>0.27850713744163186</v>
      </c>
      <c r="C6" s="67">
        <f t="shared" si="0"/>
        <v>867291</v>
      </c>
      <c r="D6" s="92"/>
      <c r="E6" s="130">
        <f>'[6]6'!$E$5</f>
        <v>818456</v>
      </c>
      <c r="F6" s="86"/>
      <c r="G6" s="130">
        <f>'[6]6'!$G$5</f>
        <v>8566</v>
      </c>
      <c r="H6" s="82"/>
      <c r="I6" s="130">
        <f>'[6]6'!$I$5</f>
        <v>40269</v>
      </c>
      <c r="J6" s="82"/>
    </row>
    <row r="7" spans="1:10" ht="25.5" customHeight="1">
      <c r="A7" s="62" t="s">
        <v>55</v>
      </c>
      <c r="B7" s="63">
        <f>C7/C13</f>
        <v>0.2700002077213699</v>
      </c>
      <c r="C7" s="64">
        <f t="shared" si="0"/>
        <v>883877</v>
      </c>
      <c r="D7" s="91">
        <f>C7/C8-1</f>
        <v>-0.07320789141182449</v>
      </c>
      <c r="E7" s="131">
        <f>'[5]6b. Ruch - Transport wew - zewn'!$D$5</f>
        <v>610916</v>
      </c>
      <c r="F7" s="85">
        <f>E7/E8-1</f>
        <v>-0.1073008283809237</v>
      </c>
      <c r="G7" s="131">
        <f>'[5]6b. Ruch - Transport wew - zewn'!$E$5</f>
        <v>13981</v>
      </c>
      <c r="H7" s="81">
        <f>G7/G8-1</f>
        <v>0.029680365296803624</v>
      </c>
      <c r="I7" s="139">
        <f>'[5]6b. Ruch - Transport wew - zewn'!$F$5</f>
        <v>258980</v>
      </c>
      <c r="J7" s="81">
        <f>I7/I8-1</f>
        <v>0.0125503381944716</v>
      </c>
    </row>
    <row r="8" spans="1:10" ht="18" customHeight="1">
      <c r="A8" s="65"/>
      <c r="B8" s="66">
        <f>C8/C14</f>
        <v>0.3062534540798845</v>
      </c>
      <c r="C8" s="67">
        <f t="shared" si="0"/>
        <v>953695</v>
      </c>
      <c r="D8" s="94"/>
      <c r="E8" s="130">
        <f>'[6]6'!$E$7</f>
        <v>684347</v>
      </c>
      <c r="F8" s="88"/>
      <c r="G8" s="130">
        <f>'[6]6'!$G$7</f>
        <v>13578</v>
      </c>
      <c r="H8" s="84"/>
      <c r="I8" s="130">
        <f>'[6]6'!$I$7</f>
        <v>255770</v>
      </c>
      <c r="J8" s="84"/>
    </row>
    <row r="9" spans="1:10" ht="25.5" customHeight="1">
      <c r="A9" s="62" t="s">
        <v>56</v>
      </c>
      <c r="B9" s="63">
        <f>C9/C13</f>
        <v>0.44031034794551344</v>
      </c>
      <c r="C9" s="64">
        <f t="shared" si="0"/>
        <v>1441407</v>
      </c>
      <c r="D9" s="91">
        <f>C9/C10-1</f>
        <v>0.11470398311015906</v>
      </c>
      <c r="E9" s="131">
        <f>'[5]6b. Ruch - Transport wew - zewn'!$D$6</f>
        <v>1286641</v>
      </c>
      <c r="F9" s="85">
        <f>E9/E10-1</f>
        <v>0.1619771224417179</v>
      </c>
      <c r="G9" s="131">
        <f>'[5]6b. Ruch - Transport wew - zewn'!$E$6</f>
        <v>16330</v>
      </c>
      <c r="H9" s="81">
        <f>G9/G10-1</f>
        <v>0.08750665956313264</v>
      </c>
      <c r="I9" s="139">
        <f>'[5]6b. Ruch - Transport wew - zewn'!$F$6</f>
        <v>138436</v>
      </c>
      <c r="J9" s="81">
        <f>I9/I10-1</f>
        <v>-0.18940409759753607</v>
      </c>
    </row>
    <row r="10" spans="1:10" ht="18" customHeight="1">
      <c r="A10" s="65"/>
      <c r="B10" s="66">
        <f>C10/C14</f>
        <v>0.4152394084784836</v>
      </c>
      <c r="C10" s="67">
        <f t="shared" si="0"/>
        <v>1293085</v>
      </c>
      <c r="D10" s="94"/>
      <c r="E10" s="130">
        <f>'[6]6'!$E$9</f>
        <v>1107286</v>
      </c>
      <c r="F10" s="88"/>
      <c r="G10" s="130">
        <f>'[6]6'!$G$9</f>
        <v>15016</v>
      </c>
      <c r="H10" s="84"/>
      <c r="I10" s="130">
        <f>'[6]6'!$I$9</f>
        <v>170783</v>
      </c>
      <c r="J10" s="84"/>
    </row>
    <row r="11" spans="1:10" ht="25.5" customHeight="1">
      <c r="A11" s="62" t="s">
        <v>60</v>
      </c>
      <c r="B11" s="69">
        <f>C11/C13</f>
        <v>0</v>
      </c>
      <c r="C11" s="64">
        <f t="shared" si="0"/>
        <v>0</v>
      </c>
      <c r="D11" s="258" t="e">
        <f>C11/C12-1</f>
        <v>#DIV/0!</v>
      </c>
      <c r="E11" s="131">
        <f>'[5]6a. Ruch - Transport gr. wewn.'!E13</f>
        <v>0</v>
      </c>
      <c r="F11" s="233" t="e">
        <f>E11/E12-1</f>
        <v>#DIV/0!</v>
      </c>
      <c r="G11" s="131">
        <f>'[5]6a. Ruch - Transport gr. wewn.'!G13</f>
        <v>0</v>
      </c>
      <c r="H11" s="234" t="e">
        <f>G11/G12-1</f>
        <v>#DIV/0!</v>
      </c>
      <c r="I11" s="131">
        <f>'[5]6a. Ruch - Transport gr. wewn.'!I13</f>
        <v>0</v>
      </c>
      <c r="J11" s="234" t="e">
        <f>I11/I12-1</f>
        <v>#DIV/0!</v>
      </c>
    </row>
    <row r="12" spans="1:10" ht="18" customHeight="1">
      <c r="A12" s="68"/>
      <c r="B12" s="69">
        <f>C12/C14</f>
        <v>0</v>
      </c>
      <c r="C12" s="67">
        <f t="shared" si="0"/>
        <v>0</v>
      </c>
      <c r="D12" s="95"/>
      <c r="E12" s="130">
        <f>'[5]6a. Ruch - Transport gr. wewn.'!E14</f>
        <v>0</v>
      </c>
      <c r="F12" s="90"/>
      <c r="G12" s="130">
        <f>'[5]6a. Ruch - Transport gr. wewn.'!G14</f>
        <v>0</v>
      </c>
      <c r="H12" s="89"/>
      <c r="I12" s="130">
        <f>'[5]6a. Ruch - Transport gr. wewn.'!I14</f>
        <v>0</v>
      </c>
      <c r="J12" s="70"/>
    </row>
    <row r="13" spans="1:10" s="12" customFormat="1" ht="25.5" customHeight="1">
      <c r="A13" s="495" t="s">
        <v>80</v>
      </c>
      <c r="B13" s="352"/>
      <c r="C13" s="338">
        <f t="shared" si="0"/>
        <v>3273616</v>
      </c>
      <c r="D13" s="353">
        <f>C13/C14-1</f>
        <v>0.051233578168256244</v>
      </c>
      <c r="E13" s="338">
        <f>E5+E7+E9+E11</f>
        <v>2800682</v>
      </c>
      <c r="F13" s="354">
        <f>E13/E14-1</f>
        <v>0.07302164792081811</v>
      </c>
      <c r="G13" s="338">
        <f>G5+G7+G9+G11</f>
        <v>35166</v>
      </c>
      <c r="H13" s="353">
        <f>G13/G14-1</f>
        <v>-0.05365984930032297</v>
      </c>
      <c r="I13" s="338">
        <f>I5+I7+I9+I11</f>
        <v>437768</v>
      </c>
      <c r="J13" s="353">
        <f>I13/I14-1</f>
        <v>-0.06223785511394064</v>
      </c>
    </row>
    <row r="14" spans="1:10" s="12" customFormat="1" ht="12.75">
      <c r="A14" s="496"/>
      <c r="B14" s="355"/>
      <c r="C14" s="345">
        <f t="shared" si="0"/>
        <v>3114071</v>
      </c>
      <c r="D14" s="356"/>
      <c r="E14" s="345">
        <f>E6+E8+E10+E12</f>
        <v>2610089</v>
      </c>
      <c r="F14" s="357"/>
      <c r="G14" s="345">
        <f>G6+G8+G10+G12</f>
        <v>37160</v>
      </c>
      <c r="H14" s="356"/>
      <c r="I14" s="345">
        <f>I6+I8+I10+I12</f>
        <v>466822</v>
      </c>
      <c r="J14" s="356"/>
    </row>
    <row r="15" spans="1:10" ht="25.5" customHeight="1" hidden="1">
      <c r="A15" s="62" t="s">
        <v>54</v>
      </c>
      <c r="B15" s="63" t="e">
        <f>C15/#REF!</f>
        <v>#REF!</v>
      </c>
      <c r="C15" s="64">
        <f t="shared" si="0"/>
        <v>0</v>
      </c>
      <c r="D15" s="91" t="e">
        <f>C15/C16-1</f>
        <v>#DIV/0!</v>
      </c>
      <c r="E15" s="131"/>
      <c r="F15" s="85" t="e">
        <f>E15/E16-1</f>
        <v>#DIV/0!</v>
      </c>
      <c r="G15" s="131"/>
      <c r="H15" s="81" t="e">
        <f>G15/G16-1</f>
        <v>#DIV/0!</v>
      </c>
      <c r="I15" s="139"/>
      <c r="J15" s="81" t="e">
        <f>I15/I16-1</f>
        <v>#DIV/0!</v>
      </c>
    </row>
    <row r="16" spans="1:10" ht="18" customHeight="1" hidden="1">
      <c r="A16" s="65"/>
      <c r="B16" s="66" t="e">
        <f>C16/#REF!</f>
        <v>#REF!</v>
      </c>
      <c r="C16" s="67">
        <f t="shared" si="0"/>
        <v>0</v>
      </c>
      <c r="D16" s="93"/>
      <c r="E16" s="130"/>
      <c r="F16" s="87"/>
      <c r="G16" s="130"/>
      <c r="H16" s="83"/>
      <c r="I16" s="130"/>
      <c r="J16" s="83"/>
    </row>
    <row r="17" spans="1:10" ht="25.5" customHeight="1" hidden="1">
      <c r="A17" s="68" t="s">
        <v>57</v>
      </c>
      <c r="B17" s="63" t="e">
        <f>C17/#REF!</f>
        <v>#REF!</v>
      </c>
      <c r="C17" s="64">
        <f t="shared" si="0"/>
        <v>0</v>
      </c>
      <c r="D17" s="91" t="e">
        <f>C17/C18-1</f>
        <v>#DIV/0!</v>
      </c>
      <c r="E17" s="131"/>
      <c r="F17" s="85" t="e">
        <f>E17/E18-1</f>
        <v>#DIV/0!</v>
      </c>
      <c r="G17" s="131"/>
      <c r="H17" s="81" t="e">
        <f>G17/G18-1</f>
        <v>#DIV/0!</v>
      </c>
      <c r="I17" s="131"/>
      <c r="J17" s="81" t="e">
        <f>I17/I18-1</f>
        <v>#DIV/0!</v>
      </c>
    </row>
    <row r="18" spans="1:10" ht="18" customHeight="1" hidden="1">
      <c r="A18" s="68"/>
      <c r="B18" s="66" t="e">
        <f>C18/#REF!</f>
        <v>#REF!</v>
      </c>
      <c r="C18" s="67">
        <f t="shared" si="0"/>
        <v>0</v>
      </c>
      <c r="D18" s="94"/>
      <c r="E18" s="130"/>
      <c r="F18" s="88"/>
      <c r="G18" s="130"/>
      <c r="H18" s="84"/>
      <c r="I18" s="130"/>
      <c r="J18" s="84"/>
    </row>
    <row r="19" spans="1:10" ht="25.5" customHeight="1" hidden="1">
      <c r="A19" s="62" t="s">
        <v>58</v>
      </c>
      <c r="B19" s="63" t="e">
        <f>C19/#REF!</f>
        <v>#REF!</v>
      </c>
      <c r="C19" s="64">
        <f t="shared" si="0"/>
        <v>0</v>
      </c>
      <c r="D19" s="91" t="e">
        <f>C19/C20-1</f>
        <v>#DIV/0!</v>
      </c>
      <c r="E19" s="131"/>
      <c r="F19" s="85" t="e">
        <f>E19/E20-1</f>
        <v>#DIV/0!</v>
      </c>
      <c r="G19" s="131"/>
      <c r="H19" s="81" t="e">
        <f>G19/G20-1</f>
        <v>#DIV/0!</v>
      </c>
      <c r="I19" s="131"/>
      <c r="J19" s="81" t="e">
        <f>I19/I20-1</f>
        <v>#DIV/0!</v>
      </c>
    </row>
    <row r="20" spans="1:10" ht="18" customHeight="1" hidden="1">
      <c r="A20" s="65"/>
      <c r="B20" s="66" t="e">
        <f>C20/#REF!</f>
        <v>#REF!</v>
      </c>
      <c r="C20" s="67">
        <f t="shared" si="0"/>
        <v>0</v>
      </c>
      <c r="D20" s="94"/>
      <c r="E20" s="130"/>
      <c r="F20" s="88"/>
      <c r="G20" s="130"/>
      <c r="H20" s="84"/>
      <c r="I20" s="130"/>
      <c r="J20" s="84"/>
    </row>
    <row r="21" spans="1:10" ht="25.5" customHeight="1" hidden="1">
      <c r="A21" s="68" t="s">
        <v>59</v>
      </c>
      <c r="B21" s="63" t="e">
        <f>C21/#REF!</f>
        <v>#REF!</v>
      </c>
      <c r="C21" s="64">
        <f t="shared" si="0"/>
        <v>0</v>
      </c>
      <c r="D21" s="91" t="e">
        <f>C21/C22-1</f>
        <v>#DIV/0!</v>
      </c>
      <c r="E21" s="131"/>
      <c r="F21" s="85" t="e">
        <f>E21/E22-1</f>
        <v>#DIV/0!</v>
      </c>
      <c r="G21" s="131"/>
      <c r="H21" s="81" t="e">
        <f>G21/G22-1</f>
        <v>#DIV/0!</v>
      </c>
      <c r="I21" s="131"/>
      <c r="J21" s="81" t="e">
        <f>I21/I22-1</f>
        <v>#DIV/0!</v>
      </c>
    </row>
    <row r="22" spans="1:10" ht="18" customHeight="1" hidden="1">
      <c r="A22" s="68"/>
      <c r="B22" s="66" t="e">
        <f>C22/#REF!</f>
        <v>#REF!</v>
      </c>
      <c r="C22" s="67">
        <f t="shared" si="0"/>
        <v>0</v>
      </c>
      <c r="D22" s="94"/>
      <c r="E22" s="130"/>
      <c r="F22" s="88"/>
      <c r="G22" s="130"/>
      <c r="H22" s="84"/>
      <c r="I22" s="130"/>
      <c r="J22" s="84"/>
    </row>
    <row r="23" spans="1:10" s="12" customFormat="1" ht="25.5" customHeight="1" hidden="1">
      <c r="A23" s="497" t="s">
        <v>0</v>
      </c>
      <c r="B23" s="121" t="e">
        <f>C23/#REF!</f>
        <v>#REF!</v>
      </c>
      <c r="C23" s="119">
        <f t="shared" si="0"/>
        <v>0</v>
      </c>
      <c r="D23" s="122" t="e">
        <f>C23/C24-1</f>
        <v>#DIV/0!</v>
      </c>
      <c r="E23" s="119">
        <f>E15+E17+E19+E21</f>
        <v>0</v>
      </c>
      <c r="F23" s="123" t="e">
        <f>E23/E24-1</f>
        <v>#DIV/0!</v>
      </c>
      <c r="G23" s="119">
        <f>G15+G17+G19+G21</f>
        <v>0</v>
      </c>
      <c r="H23" s="122" t="e">
        <f>G23/G24-1</f>
        <v>#DIV/0!</v>
      </c>
      <c r="I23" s="119">
        <f>I15+I17+I19+I21</f>
        <v>0</v>
      </c>
      <c r="J23" s="122" t="e">
        <f>I23/I24-1</f>
        <v>#DIV/0!</v>
      </c>
    </row>
    <row r="24" spans="1:10" s="12" customFormat="1" ht="12.75" hidden="1">
      <c r="A24" s="498"/>
      <c r="B24" s="155" t="e">
        <f>C24/#REF!</f>
        <v>#REF!</v>
      </c>
      <c r="C24" s="37">
        <f t="shared" si="0"/>
        <v>0</v>
      </c>
      <c r="D24" s="156"/>
      <c r="E24" s="37">
        <f>E16+E18+E20+E22</f>
        <v>0</v>
      </c>
      <c r="F24" s="157"/>
      <c r="G24" s="37">
        <f>G16+G18+G20+G22</f>
        <v>0</v>
      </c>
      <c r="H24" s="156"/>
      <c r="I24" s="37">
        <f>I16+I18+I20+I22</f>
        <v>0</v>
      </c>
      <c r="J24" s="156"/>
    </row>
    <row r="25" spans="1:10" s="13" customFormat="1" ht="18.75" customHeight="1">
      <c r="A25" s="456" t="s">
        <v>38</v>
      </c>
      <c r="B25" s="457"/>
      <c r="C25" s="457"/>
      <c r="D25" s="457"/>
      <c r="E25" s="457"/>
      <c r="F25" s="457"/>
      <c r="G25" s="457"/>
      <c r="H25" s="457"/>
      <c r="I25" s="457"/>
      <c r="J25" s="457"/>
    </row>
    <row r="26" spans="1:10" s="13" customFormat="1" ht="18.75" customHeight="1">
      <c r="A26" s="299"/>
      <c r="B26" s="300"/>
      <c r="C26" s="300"/>
      <c r="D26" s="300"/>
      <c r="E26" s="300"/>
      <c r="F26" s="300"/>
      <c r="G26" s="300"/>
      <c r="H26" s="300"/>
      <c r="I26" s="300"/>
      <c r="J26" s="300"/>
    </row>
    <row r="27" spans="1:10" s="13" customFormat="1" ht="18.75" customHeigh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6"/>
  <sheetViews>
    <sheetView showGridLines="0" showZeros="0" zoomScalePageLayoutView="0" workbookViewId="0" topLeftCell="A1">
      <pane xSplit="3" ySplit="3" topLeftCell="D4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U18" sqref="U18"/>
    </sheetView>
  </sheetViews>
  <sheetFormatPr defaultColWidth="9.00390625" defaultRowHeight="12.75"/>
  <cols>
    <col min="1" max="1" width="3.625" style="0" customWidth="1"/>
    <col min="2" max="2" width="23.25390625" style="2" customWidth="1"/>
    <col min="3" max="3" width="9.375" style="3" customWidth="1"/>
    <col min="4" max="8" width="6.00390625" style="4" customWidth="1"/>
    <col min="9" max="9" width="7.00390625" style="3" customWidth="1"/>
    <col min="10" max="15" width="6.00390625" style="4" customWidth="1"/>
    <col min="16" max="16" width="7.00390625" style="3" customWidth="1"/>
  </cols>
  <sheetData>
    <row r="1" spans="1:16" ht="29.25" customHeight="1">
      <c r="A1" s="506" t="s">
        <v>194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2:16" ht="12.75">
      <c r="B2" s="164" t="s">
        <v>84</v>
      </c>
      <c r="C2" s="221"/>
      <c r="D2" s="221"/>
      <c r="E2" s="221"/>
      <c r="F2" s="162"/>
      <c r="G2" s="162"/>
      <c r="H2" s="162"/>
      <c r="I2" s="163"/>
      <c r="J2" s="162"/>
      <c r="K2" s="162"/>
      <c r="L2" s="162"/>
      <c r="M2" s="162"/>
      <c r="N2" s="162"/>
      <c r="O2" s="162"/>
      <c r="P2" s="163"/>
    </row>
    <row r="3" spans="1:16" ht="88.5" customHeight="1">
      <c r="A3" s="507" t="s">
        <v>79</v>
      </c>
      <c r="B3" s="508"/>
      <c r="C3" s="358" t="s">
        <v>49</v>
      </c>
      <c r="D3" s="359" t="s">
        <v>53</v>
      </c>
      <c r="E3" s="360" t="s">
        <v>55</v>
      </c>
      <c r="F3" s="360" t="s">
        <v>56</v>
      </c>
      <c r="G3" s="361" t="s">
        <v>101</v>
      </c>
      <c r="H3" s="362" t="s">
        <v>102</v>
      </c>
      <c r="I3" s="363" t="s">
        <v>3</v>
      </c>
      <c r="J3" s="359" t="s">
        <v>54</v>
      </c>
      <c r="K3" s="360" t="s">
        <v>57</v>
      </c>
      <c r="L3" s="360" t="s">
        <v>58</v>
      </c>
      <c r="M3" s="360" t="s">
        <v>59</v>
      </c>
      <c r="N3" s="361" t="s">
        <v>103</v>
      </c>
      <c r="O3" s="364" t="s">
        <v>104</v>
      </c>
      <c r="P3" s="365" t="s">
        <v>4</v>
      </c>
    </row>
    <row r="4" spans="1:16" s="5" customFormat="1" ht="12.75">
      <c r="A4" s="263"/>
      <c r="B4" s="264" t="s">
        <v>105</v>
      </c>
      <c r="C4" s="265">
        <f aca="true" t="shared" si="0" ref="C4:C66">I4+P4</f>
        <v>7</v>
      </c>
      <c r="D4" s="271"/>
      <c r="E4" s="272"/>
      <c r="F4" s="272"/>
      <c r="G4" s="272"/>
      <c r="H4" s="273">
        <v>1</v>
      </c>
      <c r="I4" s="274">
        <f aca="true" t="shared" si="1" ref="I4:I66">SUM(D4:H4)</f>
        <v>1</v>
      </c>
      <c r="J4" s="271"/>
      <c r="K4" s="272"/>
      <c r="L4" s="272"/>
      <c r="M4" s="272">
        <v>4</v>
      </c>
      <c r="N4" s="272">
        <v>2</v>
      </c>
      <c r="O4" s="275"/>
      <c r="P4" s="270">
        <f aca="true" t="shared" si="2" ref="P4:P66">SUM(J4:O4)</f>
        <v>6</v>
      </c>
    </row>
    <row r="5" spans="1:16" s="5" customFormat="1" ht="12.75">
      <c r="A5" s="263"/>
      <c r="B5" s="264" t="s">
        <v>119</v>
      </c>
      <c r="C5" s="265">
        <f t="shared" si="0"/>
        <v>11</v>
      </c>
      <c r="D5" s="266"/>
      <c r="E5" s="267"/>
      <c r="F5" s="267"/>
      <c r="G5" s="267"/>
      <c r="H5" s="268">
        <v>11</v>
      </c>
      <c r="I5" s="265">
        <f t="shared" si="1"/>
        <v>11</v>
      </c>
      <c r="J5" s="266"/>
      <c r="K5" s="267"/>
      <c r="L5" s="267"/>
      <c r="M5" s="267"/>
      <c r="N5" s="267"/>
      <c r="O5" s="269"/>
      <c r="P5" s="270">
        <f t="shared" si="2"/>
        <v>0</v>
      </c>
    </row>
    <row r="6" spans="1:16" s="5" customFormat="1" ht="12" customHeight="1">
      <c r="A6" s="263"/>
      <c r="B6" s="264" t="s">
        <v>106</v>
      </c>
      <c r="C6" s="265">
        <f t="shared" si="0"/>
        <v>7</v>
      </c>
      <c r="D6" s="271"/>
      <c r="E6" s="272">
        <v>3</v>
      </c>
      <c r="F6" s="272">
        <v>2</v>
      </c>
      <c r="G6" s="272"/>
      <c r="H6" s="273">
        <v>1</v>
      </c>
      <c r="I6" s="274">
        <f t="shared" si="1"/>
        <v>6</v>
      </c>
      <c r="J6" s="271"/>
      <c r="K6" s="272"/>
      <c r="L6" s="272"/>
      <c r="M6" s="272">
        <v>1</v>
      </c>
      <c r="N6" s="272"/>
      <c r="O6" s="275"/>
      <c r="P6" s="270">
        <f t="shared" si="2"/>
        <v>1</v>
      </c>
    </row>
    <row r="7" spans="1:16" s="5" customFormat="1" ht="12.75">
      <c r="A7" s="263"/>
      <c r="B7" s="264" t="s">
        <v>136</v>
      </c>
      <c r="C7" s="265">
        <f t="shared" si="0"/>
        <v>2</v>
      </c>
      <c r="D7" s="266"/>
      <c r="E7" s="267"/>
      <c r="F7" s="267"/>
      <c r="G7" s="267"/>
      <c r="H7" s="268"/>
      <c r="I7" s="265">
        <f t="shared" si="1"/>
        <v>0</v>
      </c>
      <c r="J7" s="266"/>
      <c r="K7" s="267"/>
      <c r="L7" s="267"/>
      <c r="M7" s="267">
        <v>2</v>
      </c>
      <c r="N7" s="267"/>
      <c r="O7" s="269"/>
      <c r="P7" s="270">
        <f t="shared" si="2"/>
        <v>2</v>
      </c>
    </row>
    <row r="8" spans="1:16" s="5" customFormat="1" ht="12.75">
      <c r="A8" s="263"/>
      <c r="B8" s="264" t="s">
        <v>137</v>
      </c>
      <c r="C8" s="265">
        <f t="shared" si="0"/>
        <v>2</v>
      </c>
      <c r="D8" s="271"/>
      <c r="E8" s="272"/>
      <c r="F8" s="272"/>
      <c r="G8" s="272"/>
      <c r="H8" s="273"/>
      <c r="I8" s="274">
        <f t="shared" si="1"/>
        <v>0</v>
      </c>
      <c r="J8" s="271">
        <v>1</v>
      </c>
      <c r="K8" s="272"/>
      <c r="L8" s="272"/>
      <c r="M8" s="272"/>
      <c r="N8" s="272">
        <v>1</v>
      </c>
      <c r="O8" s="275"/>
      <c r="P8" s="270">
        <f t="shared" si="2"/>
        <v>2</v>
      </c>
    </row>
    <row r="9" spans="1:16" s="5" customFormat="1" ht="12.75">
      <c r="A9" s="263"/>
      <c r="B9" s="264" t="s">
        <v>108</v>
      </c>
      <c r="C9" s="265">
        <f t="shared" si="0"/>
        <v>2</v>
      </c>
      <c r="D9" s="266"/>
      <c r="E9" s="267"/>
      <c r="F9" s="267"/>
      <c r="G9" s="267"/>
      <c r="H9" s="268">
        <v>1</v>
      </c>
      <c r="I9" s="265">
        <f t="shared" si="1"/>
        <v>1</v>
      </c>
      <c r="J9" s="266"/>
      <c r="K9" s="267"/>
      <c r="L9" s="267">
        <v>1</v>
      </c>
      <c r="M9" s="267"/>
      <c r="N9" s="267"/>
      <c r="O9" s="269"/>
      <c r="P9" s="270">
        <f t="shared" si="2"/>
        <v>1</v>
      </c>
    </row>
    <row r="10" spans="1:16" s="5" customFormat="1" ht="12.75">
      <c r="A10" s="263"/>
      <c r="B10" s="264" t="s">
        <v>138</v>
      </c>
      <c r="C10" s="265">
        <f t="shared" si="0"/>
        <v>1</v>
      </c>
      <c r="D10" s="271"/>
      <c r="E10" s="272"/>
      <c r="F10" s="272"/>
      <c r="G10" s="272"/>
      <c r="H10" s="273"/>
      <c r="I10" s="274">
        <f t="shared" si="1"/>
        <v>0</v>
      </c>
      <c r="J10" s="271"/>
      <c r="K10" s="272"/>
      <c r="L10" s="272"/>
      <c r="M10" s="272"/>
      <c r="N10" s="272">
        <v>1</v>
      </c>
      <c r="O10" s="275"/>
      <c r="P10" s="270">
        <f t="shared" si="2"/>
        <v>1</v>
      </c>
    </row>
    <row r="11" spans="1:16" s="5" customFormat="1" ht="12.75">
      <c r="A11" s="263"/>
      <c r="B11" s="264" t="s">
        <v>85</v>
      </c>
      <c r="C11" s="265">
        <f t="shared" si="0"/>
        <v>82</v>
      </c>
      <c r="D11" s="266"/>
      <c r="E11" s="267">
        <v>65</v>
      </c>
      <c r="F11" s="267"/>
      <c r="G11" s="267"/>
      <c r="H11" s="268"/>
      <c r="I11" s="265">
        <f t="shared" si="1"/>
        <v>65</v>
      </c>
      <c r="J11" s="266">
        <v>3</v>
      </c>
      <c r="K11" s="267"/>
      <c r="L11" s="267">
        <v>9</v>
      </c>
      <c r="M11" s="267">
        <v>5</v>
      </c>
      <c r="N11" s="267"/>
      <c r="O11" s="269"/>
      <c r="P11" s="270">
        <f t="shared" si="2"/>
        <v>17</v>
      </c>
    </row>
    <row r="12" spans="1:16" s="5" customFormat="1" ht="12.75">
      <c r="A12" s="263"/>
      <c r="B12" s="264" t="s">
        <v>130</v>
      </c>
      <c r="C12" s="265">
        <f t="shared" si="0"/>
        <v>2</v>
      </c>
      <c r="D12" s="271"/>
      <c r="E12" s="272"/>
      <c r="F12" s="272"/>
      <c r="G12" s="272"/>
      <c r="H12" s="273"/>
      <c r="I12" s="274">
        <f t="shared" si="1"/>
        <v>0</v>
      </c>
      <c r="J12" s="271"/>
      <c r="K12" s="272"/>
      <c r="L12" s="272"/>
      <c r="M12" s="272">
        <v>2</v>
      </c>
      <c r="N12" s="272"/>
      <c r="O12" s="275"/>
      <c r="P12" s="270">
        <f t="shared" si="2"/>
        <v>2</v>
      </c>
    </row>
    <row r="13" spans="1:16" s="5" customFormat="1" ht="12.75">
      <c r="A13" s="263"/>
      <c r="B13" s="264" t="s">
        <v>86</v>
      </c>
      <c r="C13" s="265">
        <f t="shared" si="0"/>
        <v>3</v>
      </c>
      <c r="D13" s="271"/>
      <c r="E13" s="272"/>
      <c r="F13" s="272"/>
      <c r="G13" s="272"/>
      <c r="H13" s="273"/>
      <c r="I13" s="274">
        <f t="shared" si="1"/>
        <v>0</v>
      </c>
      <c r="J13" s="271">
        <v>1</v>
      </c>
      <c r="K13" s="272"/>
      <c r="L13" s="272">
        <v>2</v>
      </c>
      <c r="M13" s="272"/>
      <c r="N13" s="272"/>
      <c r="O13" s="275"/>
      <c r="P13" s="270">
        <f t="shared" si="2"/>
        <v>3</v>
      </c>
    </row>
    <row r="14" spans="1:16" s="5" customFormat="1" ht="12.75">
      <c r="A14" s="263"/>
      <c r="B14" s="264" t="s">
        <v>139</v>
      </c>
      <c r="C14" s="265">
        <f t="shared" si="0"/>
        <v>1</v>
      </c>
      <c r="D14" s="266"/>
      <c r="E14" s="267"/>
      <c r="F14" s="267">
        <v>1</v>
      </c>
      <c r="G14" s="267"/>
      <c r="H14" s="268"/>
      <c r="I14" s="265">
        <f t="shared" si="1"/>
        <v>1</v>
      </c>
      <c r="J14" s="266"/>
      <c r="K14" s="267"/>
      <c r="L14" s="267"/>
      <c r="M14" s="267"/>
      <c r="N14" s="267"/>
      <c r="O14" s="269"/>
      <c r="P14" s="270">
        <f t="shared" si="2"/>
        <v>0</v>
      </c>
    </row>
    <row r="15" spans="1:16" s="5" customFormat="1" ht="12.75">
      <c r="A15" s="263"/>
      <c r="B15" s="264" t="s">
        <v>112</v>
      </c>
      <c r="C15" s="265">
        <f t="shared" si="0"/>
        <v>2</v>
      </c>
      <c r="D15" s="271"/>
      <c r="E15" s="272"/>
      <c r="F15" s="272"/>
      <c r="G15" s="272"/>
      <c r="H15" s="273">
        <v>2</v>
      </c>
      <c r="I15" s="274">
        <f t="shared" si="1"/>
        <v>2</v>
      </c>
      <c r="J15" s="271"/>
      <c r="K15" s="272"/>
      <c r="L15" s="272"/>
      <c r="M15" s="272"/>
      <c r="N15" s="272"/>
      <c r="O15" s="275"/>
      <c r="P15" s="270">
        <f t="shared" si="2"/>
        <v>0</v>
      </c>
    </row>
    <row r="16" spans="1:16" s="5" customFormat="1" ht="12.75">
      <c r="A16" s="263"/>
      <c r="B16" s="264" t="s">
        <v>140</v>
      </c>
      <c r="C16" s="265">
        <f t="shared" si="0"/>
        <v>2</v>
      </c>
      <c r="D16" s="266"/>
      <c r="E16" s="267"/>
      <c r="F16" s="267"/>
      <c r="G16" s="267"/>
      <c r="H16" s="268"/>
      <c r="I16" s="265">
        <f t="shared" si="1"/>
        <v>0</v>
      </c>
      <c r="J16" s="266"/>
      <c r="K16" s="267"/>
      <c r="L16" s="267"/>
      <c r="M16" s="267">
        <v>2</v>
      </c>
      <c r="N16" s="267"/>
      <c r="O16" s="269"/>
      <c r="P16" s="270">
        <f t="shared" si="2"/>
        <v>2</v>
      </c>
    </row>
    <row r="17" spans="1:16" s="5" customFormat="1" ht="12.75">
      <c r="A17" s="263"/>
      <c r="B17" s="264" t="s">
        <v>123</v>
      </c>
      <c r="C17" s="265">
        <f t="shared" si="0"/>
        <v>1</v>
      </c>
      <c r="D17" s="271"/>
      <c r="E17" s="272"/>
      <c r="F17" s="272"/>
      <c r="G17" s="272"/>
      <c r="H17" s="273"/>
      <c r="I17" s="274">
        <f t="shared" si="1"/>
        <v>0</v>
      </c>
      <c r="J17" s="271"/>
      <c r="K17" s="272"/>
      <c r="L17" s="272"/>
      <c r="M17" s="272"/>
      <c r="N17" s="272"/>
      <c r="O17" s="275">
        <v>1</v>
      </c>
      <c r="P17" s="270">
        <f t="shared" si="2"/>
        <v>1</v>
      </c>
    </row>
    <row r="18" spans="1:16" s="5" customFormat="1" ht="11.25" customHeight="1">
      <c r="A18" s="263"/>
      <c r="B18" s="264" t="s">
        <v>160</v>
      </c>
      <c r="C18" s="265">
        <f t="shared" si="0"/>
        <v>1</v>
      </c>
      <c r="D18" s="266"/>
      <c r="E18" s="267">
        <v>1</v>
      </c>
      <c r="F18" s="267"/>
      <c r="G18" s="267"/>
      <c r="H18" s="268"/>
      <c r="I18" s="265">
        <f t="shared" si="1"/>
        <v>1</v>
      </c>
      <c r="J18" s="266"/>
      <c r="K18" s="267"/>
      <c r="L18" s="267"/>
      <c r="M18" s="267"/>
      <c r="N18" s="267"/>
      <c r="O18" s="269"/>
      <c r="P18" s="270">
        <f t="shared" si="2"/>
        <v>0</v>
      </c>
    </row>
    <row r="19" spans="1:16" s="5" customFormat="1" ht="12.75">
      <c r="A19" s="263"/>
      <c r="B19" s="264" t="s">
        <v>113</v>
      </c>
      <c r="C19" s="265">
        <f t="shared" si="0"/>
        <v>1</v>
      </c>
      <c r="D19" s="271"/>
      <c r="E19" s="272"/>
      <c r="F19" s="272"/>
      <c r="G19" s="272"/>
      <c r="H19" s="273"/>
      <c r="I19" s="274">
        <f t="shared" si="1"/>
        <v>0</v>
      </c>
      <c r="J19" s="271"/>
      <c r="K19" s="272"/>
      <c r="L19" s="272"/>
      <c r="M19" s="272">
        <v>1</v>
      </c>
      <c r="N19" s="272"/>
      <c r="O19" s="275"/>
      <c r="P19" s="270">
        <f t="shared" si="2"/>
        <v>1</v>
      </c>
    </row>
    <row r="20" spans="1:16" s="5" customFormat="1" ht="12.75">
      <c r="A20" s="263"/>
      <c r="B20" s="264" t="s">
        <v>175</v>
      </c>
      <c r="C20" s="265">
        <f t="shared" si="0"/>
        <v>1</v>
      </c>
      <c r="D20" s="266"/>
      <c r="E20" s="267"/>
      <c r="F20" s="267"/>
      <c r="G20" s="267"/>
      <c r="H20" s="268"/>
      <c r="I20" s="265">
        <f t="shared" si="1"/>
        <v>0</v>
      </c>
      <c r="J20" s="266"/>
      <c r="K20" s="267"/>
      <c r="L20" s="267"/>
      <c r="M20" s="267"/>
      <c r="N20" s="267"/>
      <c r="O20" s="269">
        <v>1</v>
      </c>
      <c r="P20" s="270">
        <f t="shared" si="2"/>
        <v>1</v>
      </c>
    </row>
    <row r="21" spans="1:16" s="5" customFormat="1" ht="12.75">
      <c r="A21" s="263"/>
      <c r="B21" s="264" t="s">
        <v>107</v>
      </c>
      <c r="C21" s="265">
        <f t="shared" si="0"/>
        <v>2</v>
      </c>
      <c r="D21" s="271"/>
      <c r="E21" s="272"/>
      <c r="F21" s="272">
        <v>1</v>
      </c>
      <c r="G21" s="272"/>
      <c r="H21" s="273"/>
      <c r="I21" s="274">
        <f t="shared" si="1"/>
        <v>1</v>
      </c>
      <c r="J21" s="271"/>
      <c r="K21" s="272"/>
      <c r="L21" s="272">
        <v>1</v>
      </c>
      <c r="M21" s="272"/>
      <c r="N21" s="272"/>
      <c r="O21" s="275"/>
      <c r="P21" s="270">
        <f t="shared" si="2"/>
        <v>1</v>
      </c>
    </row>
    <row r="22" spans="1:16" s="5" customFormat="1" ht="12.75">
      <c r="A22" s="263"/>
      <c r="B22" s="264" t="s">
        <v>87</v>
      </c>
      <c r="C22" s="265">
        <f t="shared" si="0"/>
        <v>25</v>
      </c>
      <c r="D22" s="266"/>
      <c r="E22" s="267">
        <v>10</v>
      </c>
      <c r="F22" s="267"/>
      <c r="G22" s="267"/>
      <c r="H22" s="268">
        <v>4</v>
      </c>
      <c r="I22" s="265">
        <f t="shared" si="1"/>
        <v>14</v>
      </c>
      <c r="J22" s="266">
        <v>3</v>
      </c>
      <c r="K22" s="267"/>
      <c r="L22" s="267">
        <v>2</v>
      </c>
      <c r="M22" s="267">
        <v>6</v>
      </c>
      <c r="N22" s="267"/>
      <c r="O22" s="269"/>
      <c r="P22" s="270">
        <f t="shared" si="2"/>
        <v>11</v>
      </c>
    </row>
    <row r="23" spans="1:16" s="5" customFormat="1" ht="12.75">
      <c r="A23" s="263"/>
      <c r="B23" s="264" t="s">
        <v>88</v>
      </c>
      <c r="C23" s="265">
        <f t="shared" si="0"/>
        <v>5</v>
      </c>
      <c r="D23" s="271"/>
      <c r="E23" s="272"/>
      <c r="F23" s="272"/>
      <c r="G23" s="272"/>
      <c r="H23" s="273"/>
      <c r="I23" s="274">
        <f t="shared" si="1"/>
        <v>0</v>
      </c>
      <c r="J23" s="271">
        <v>1</v>
      </c>
      <c r="K23" s="272"/>
      <c r="L23" s="272">
        <v>2</v>
      </c>
      <c r="M23" s="272"/>
      <c r="N23" s="272"/>
      <c r="O23" s="275">
        <v>2</v>
      </c>
      <c r="P23" s="270">
        <f t="shared" si="2"/>
        <v>5</v>
      </c>
    </row>
    <row r="24" spans="1:16" s="5" customFormat="1" ht="12.75">
      <c r="A24" s="263"/>
      <c r="B24" s="264" t="s">
        <v>89</v>
      </c>
      <c r="C24" s="265">
        <f t="shared" si="0"/>
        <v>2</v>
      </c>
      <c r="D24" s="266"/>
      <c r="E24" s="267"/>
      <c r="F24" s="267"/>
      <c r="G24" s="267"/>
      <c r="H24" s="268"/>
      <c r="I24" s="265">
        <f t="shared" si="1"/>
        <v>0</v>
      </c>
      <c r="J24" s="266"/>
      <c r="K24" s="267"/>
      <c r="L24" s="267">
        <v>1</v>
      </c>
      <c r="M24" s="267">
        <v>1</v>
      </c>
      <c r="N24" s="267"/>
      <c r="O24" s="269"/>
      <c r="P24" s="270">
        <f t="shared" si="2"/>
        <v>2</v>
      </c>
    </row>
    <row r="25" spans="1:16" s="5" customFormat="1" ht="12.75">
      <c r="A25" s="263"/>
      <c r="B25" s="264" t="s">
        <v>90</v>
      </c>
      <c r="C25" s="265">
        <f t="shared" si="0"/>
        <v>4</v>
      </c>
      <c r="D25" s="271"/>
      <c r="E25" s="272"/>
      <c r="F25" s="272"/>
      <c r="G25" s="272"/>
      <c r="H25" s="273">
        <v>1</v>
      </c>
      <c r="I25" s="274">
        <f t="shared" si="1"/>
        <v>1</v>
      </c>
      <c r="J25" s="271"/>
      <c r="K25" s="272"/>
      <c r="L25" s="272"/>
      <c r="M25" s="272">
        <v>2</v>
      </c>
      <c r="N25" s="272">
        <v>1</v>
      </c>
      <c r="O25" s="275"/>
      <c r="P25" s="270">
        <f t="shared" si="2"/>
        <v>3</v>
      </c>
    </row>
    <row r="26" spans="1:16" s="5" customFormat="1" ht="12.75">
      <c r="A26" s="263"/>
      <c r="B26" s="264" t="s">
        <v>141</v>
      </c>
      <c r="C26" s="265">
        <f t="shared" si="0"/>
        <v>1</v>
      </c>
      <c r="D26" s="266"/>
      <c r="E26" s="267"/>
      <c r="F26" s="267"/>
      <c r="G26" s="267"/>
      <c r="H26" s="268"/>
      <c r="I26" s="265">
        <f t="shared" si="1"/>
        <v>0</v>
      </c>
      <c r="J26" s="266"/>
      <c r="K26" s="267"/>
      <c r="L26" s="267"/>
      <c r="M26" s="267">
        <v>1</v>
      </c>
      <c r="N26" s="267"/>
      <c r="O26" s="269"/>
      <c r="P26" s="270">
        <f t="shared" si="2"/>
        <v>1</v>
      </c>
    </row>
    <row r="27" spans="1:16" s="5" customFormat="1" ht="12.75">
      <c r="A27" s="263"/>
      <c r="B27" s="137" t="s">
        <v>131</v>
      </c>
      <c r="C27" s="265">
        <f t="shared" si="0"/>
        <v>1</v>
      </c>
      <c r="D27" s="266"/>
      <c r="E27" s="267"/>
      <c r="F27" s="267"/>
      <c r="G27" s="267"/>
      <c r="H27" s="268"/>
      <c r="I27" s="265">
        <f t="shared" si="1"/>
        <v>0</v>
      </c>
      <c r="J27" s="266"/>
      <c r="K27" s="267"/>
      <c r="L27" s="267"/>
      <c r="M27" s="267">
        <v>1</v>
      </c>
      <c r="N27" s="267"/>
      <c r="O27" s="269"/>
      <c r="P27" s="270">
        <f t="shared" si="2"/>
        <v>1</v>
      </c>
    </row>
    <row r="28" spans="1:16" s="5" customFormat="1" ht="12.75">
      <c r="A28" s="263"/>
      <c r="B28" s="264" t="s">
        <v>120</v>
      </c>
      <c r="C28" s="265">
        <f t="shared" si="0"/>
        <v>2</v>
      </c>
      <c r="D28" s="271"/>
      <c r="E28" s="272"/>
      <c r="F28" s="272"/>
      <c r="G28" s="272"/>
      <c r="H28" s="273"/>
      <c r="I28" s="274">
        <f t="shared" si="1"/>
        <v>0</v>
      </c>
      <c r="J28" s="271"/>
      <c r="K28" s="272"/>
      <c r="L28" s="272">
        <v>1</v>
      </c>
      <c r="M28" s="272">
        <v>1</v>
      </c>
      <c r="N28" s="272"/>
      <c r="O28" s="275"/>
      <c r="P28" s="270">
        <f t="shared" si="2"/>
        <v>2</v>
      </c>
    </row>
    <row r="29" spans="1:16" s="5" customFormat="1" ht="12.75">
      <c r="A29" s="263"/>
      <c r="B29" s="264" t="s">
        <v>122</v>
      </c>
      <c r="C29" s="265">
        <f t="shared" si="0"/>
        <v>3</v>
      </c>
      <c r="D29" s="266"/>
      <c r="E29" s="267"/>
      <c r="F29" s="267"/>
      <c r="G29" s="267"/>
      <c r="H29" s="268"/>
      <c r="I29" s="265">
        <f t="shared" si="1"/>
        <v>0</v>
      </c>
      <c r="J29" s="266">
        <v>1</v>
      </c>
      <c r="K29" s="267"/>
      <c r="L29" s="267">
        <v>1</v>
      </c>
      <c r="M29" s="267">
        <v>1</v>
      </c>
      <c r="N29" s="267"/>
      <c r="O29" s="269"/>
      <c r="P29" s="270">
        <f t="shared" si="2"/>
        <v>3</v>
      </c>
    </row>
    <row r="30" spans="1:16" s="5" customFormat="1" ht="12.75">
      <c r="A30" s="263"/>
      <c r="B30" s="264" t="s">
        <v>161</v>
      </c>
      <c r="C30" s="265">
        <f t="shared" si="0"/>
        <v>1</v>
      </c>
      <c r="D30" s="271"/>
      <c r="E30" s="272"/>
      <c r="F30" s="272"/>
      <c r="G30" s="272"/>
      <c r="H30" s="273"/>
      <c r="I30" s="274">
        <f t="shared" si="1"/>
        <v>0</v>
      </c>
      <c r="J30" s="271"/>
      <c r="K30" s="272"/>
      <c r="L30" s="272">
        <v>1</v>
      </c>
      <c r="M30" s="272"/>
      <c r="N30" s="272"/>
      <c r="O30" s="275"/>
      <c r="P30" s="270">
        <f t="shared" si="2"/>
        <v>1</v>
      </c>
    </row>
    <row r="31" spans="2:16" s="5" customFormat="1" ht="12.75">
      <c r="B31" s="264" t="s">
        <v>114</v>
      </c>
      <c r="C31" s="265">
        <f t="shared" si="0"/>
        <v>9</v>
      </c>
      <c r="D31" s="266"/>
      <c r="E31" s="267"/>
      <c r="F31" s="267"/>
      <c r="G31" s="267"/>
      <c r="H31" s="268"/>
      <c r="I31" s="265">
        <f t="shared" si="1"/>
        <v>0</v>
      </c>
      <c r="J31" s="266"/>
      <c r="K31" s="267"/>
      <c r="L31" s="267"/>
      <c r="M31" s="267">
        <v>9</v>
      </c>
      <c r="N31" s="267"/>
      <c r="O31" s="269"/>
      <c r="P31" s="270">
        <f t="shared" si="2"/>
        <v>9</v>
      </c>
    </row>
    <row r="32" spans="1:16" s="5" customFormat="1" ht="12.75">
      <c r="A32" s="263"/>
      <c r="B32" s="264" t="s">
        <v>142</v>
      </c>
      <c r="C32" s="265">
        <f t="shared" si="0"/>
        <v>2</v>
      </c>
      <c r="D32" s="266"/>
      <c r="E32" s="267"/>
      <c r="F32" s="267"/>
      <c r="G32" s="267"/>
      <c r="H32" s="268"/>
      <c r="I32" s="265">
        <f t="shared" si="1"/>
        <v>0</v>
      </c>
      <c r="J32" s="266"/>
      <c r="K32" s="267"/>
      <c r="L32" s="267"/>
      <c r="M32" s="267">
        <v>2</v>
      </c>
      <c r="N32" s="267"/>
      <c r="O32" s="269"/>
      <c r="P32" s="270">
        <f t="shared" si="2"/>
        <v>2</v>
      </c>
    </row>
    <row r="33" spans="1:16" s="5" customFormat="1" ht="12.75">
      <c r="A33" s="263"/>
      <c r="B33" s="264" t="s">
        <v>124</v>
      </c>
      <c r="C33" s="265">
        <f t="shared" si="0"/>
        <v>2</v>
      </c>
      <c r="D33" s="266"/>
      <c r="E33" s="267"/>
      <c r="F33" s="267"/>
      <c r="G33" s="267"/>
      <c r="H33" s="268">
        <v>1</v>
      </c>
      <c r="I33" s="265">
        <f t="shared" si="1"/>
        <v>1</v>
      </c>
      <c r="J33" s="266"/>
      <c r="K33" s="267"/>
      <c r="L33" s="267"/>
      <c r="M33" s="267">
        <v>1</v>
      </c>
      <c r="N33" s="267"/>
      <c r="O33" s="269"/>
      <c r="P33" s="270">
        <f t="shared" si="2"/>
        <v>1</v>
      </c>
    </row>
    <row r="34" spans="1:19" s="5" customFormat="1" ht="12.75">
      <c r="A34" s="263"/>
      <c r="B34" s="264" t="s">
        <v>91</v>
      </c>
      <c r="C34" s="265">
        <f t="shared" si="0"/>
        <v>11</v>
      </c>
      <c r="D34" s="271"/>
      <c r="E34" s="272"/>
      <c r="F34" s="272">
        <v>3</v>
      </c>
      <c r="G34" s="272"/>
      <c r="H34" s="273">
        <v>3</v>
      </c>
      <c r="I34" s="274">
        <f t="shared" si="1"/>
        <v>6</v>
      </c>
      <c r="J34" s="271"/>
      <c r="K34" s="272"/>
      <c r="L34" s="272"/>
      <c r="M34" s="272">
        <v>5</v>
      </c>
      <c r="N34" s="272"/>
      <c r="O34" s="275"/>
      <c r="P34" s="276">
        <f t="shared" si="2"/>
        <v>5</v>
      </c>
      <c r="R34"/>
      <c r="S34"/>
    </row>
    <row r="35" spans="1:19" s="5" customFormat="1" ht="12.75">
      <c r="A35" s="263"/>
      <c r="B35" s="264" t="s">
        <v>132</v>
      </c>
      <c r="C35" s="265">
        <f t="shared" si="0"/>
        <v>3</v>
      </c>
      <c r="D35" s="271"/>
      <c r="E35" s="272"/>
      <c r="F35" s="272"/>
      <c r="G35" s="272"/>
      <c r="H35" s="273"/>
      <c r="I35" s="274">
        <f t="shared" si="1"/>
        <v>0</v>
      </c>
      <c r="J35" s="271"/>
      <c r="K35" s="272"/>
      <c r="L35" s="272">
        <v>1</v>
      </c>
      <c r="M35" s="272">
        <v>2</v>
      </c>
      <c r="N35" s="272"/>
      <c r="O35" s="275"/>
      <c r="P35" s="276">
        <f t="shared" si="2"/>
        <v>3</v>
      </c>
      <c r="R35"/>
      <c r="S35"/>
    </row>
    <row r="36" spans="1:19" s="5" customFormat="1" ht="12.75">
      <c r="A36" s="263"/>
      <c r="B36" s="264" t="s">
        <v>118</v>
      </c>
      <c r="C36" s="265">
        <f t="shared" si="0"/>
        <v>7</v>
      </c>
      <c r="D36" s="266"/>
      <c r="E36" s="267"/>
      <c r="F36" s="267"/>
      <c r="G36" s="267"/>
      <c r="H36" s="268">
        <v>2</v>
      </c>
      <c r="I36" s="265">
        <f t="shared" si="1"/>
        <v>2</v>
      </c>
      <c r="J36" s="266"/>
      <c r="K36" s="267"/>
      <c r="L36" s="267">
        <v>5</v>
      </c>
      <c r="M36" s="267"/>
      <c r="N36" s="267"/>
      <c r="O36" s="269"/>
      <c r="P36" s="270">
        <f t="shared" si="2"/>
        <v>5</v>
      </c>
      <c r="R36"/>
      <c r="S36"/>
    </row>
    <row r="37" spans="1:19" s="5" customFormat="1" ht="12.75">
      <c r="A37" s="263"/>
      <c r="B37" s="264" t="s">
        <v>162</v>
      </c>
      <c r="C37" s="265">
        <f t="shared" si="0"/>
        <v>1</v>
      </c>
      <c r="D37" s="271"/>
      <c r="E37" s="272"/>
      <c r="F37" s="272"/>
      <c r="G37" s="272"/>
      <c r="H37" s="273"/>
      <c r="I37" s="274">
        <f t="shared" si="1"/>
        <v>0</v>
      </c>
      <c r="J37" s="271"/>
      <c r="K37" s="272"/>
      <c r="L37" s="272"/>
      <c r="M37" s="272">
        <v>1</v>
      </c>
      <c r="N37" s="272"/>
      <c r="O37" s="275"/>
      <c r="P37" s="276">
        <f t="shared" si="2"/>
        <v>1</v>
      </c>
      <c r="R37"/>
      <c r="S37"/>
    </row>
    <row r="38" spans="1:19" s="5" customFormat="1" ht="12.75">
      <c r="A38" s="263"/>
      <c r="B38" s="264" t="s">
        <v>92</v>
      </c>
      <c r="C38" s="265">
        <f t="shared" si="0"/>
        <v>5</v>
      </c>
      <c r="D38" s="266"/>
      <c r="E38" s="267"/>
      <c r="F38" s="267"/>
      <c r="G38" s="267"/>
      <c r="H38" s="268">
        <v>5</v>
      </c>
      <c r="I38" s="265">
        <f t="shared" si="1"/>
        <v>5</v>
      </c>
      <c r="J38" s="266"/>
      <c r="K38" s="267"/>
      <c r="L38" s="267"/>
      <c r="M38" s="267"/>
      <c r="N38" s="267"/>
      <c r="O38" s="269"/>
      <c r="P38" s="270">
        <f t="shared" si="2"/>
        <v>0</v>
      </c>
      <c r="R38"/>
      <c r="S38" s="287"/>
    </row>
    <row r="39" spans="1:19" s="5" customFormat="1" ht="12.75">
      <c r="A39" s="263"/>
      <c r="B39" s="264" t="s">
        <v>176</v>
      </c>
      <c r="C39" s="265">
        <f t="shared" si="0"/>
        <v>1</v>
      </c>
      <c r="D39" s="266"/>
      <c r="E39" s="267"/>
      <c r="F39" s="267"/>
      <c r="G39" s="267"/>
      <c r="H39" s="268"/>
      <c r="I39" s="265">
        <f t="shared" si="1"/>
        <v>0</v>
      </c>
      <c r="J39" s="266"/>
      <c r="K39" s="267"/>
      <c r="L39" s="267"/>
      <c r="M39" s="267">
        <v>1</v>
      </c>
      <c r="N39" s="267"/>
      <c r="O39" s="269"/>
      <c r="P39" s="270">
        <f t="shared" si="2"/>
        <v>1</v>
      </c>
      <c r="R39"/>
      <c r="S39" s="287"/>
    </row>
    <row r="40" spans="1:19" s="5" customFormat="1" ht="12.75">
      <c r="A40" s="263"/>
      <c r="B40" s="264" t="s">
        <v>121</v>
      </c>
      <c r="C40" s="265">
        <f t="shared" si="0"/>
        <v>12</v>
      </c>
      <c r="D40" s="271"/>
      <c r="E40" s="272"/>
      <c r="F40" s="272"/>
      <c r="G40" s="272"/>
      <c r="H40" s="273"/>
      <c r="I40" s="274">
        <f t="shared" si="1"/>
        <v>0</v>
      </c>
      <c r="J40" s="271"/>
      <c r="K40" s="272">
        <v>5</v>
      </c>
      <c r="L40" s="272"/>
      <c r="M40" s="272">
        <v>6</v>
      </c>
      <c r="N40" s="272">
        <v>1</v>
      </c>
      <c r="O40" s="275"/>
      <c r="P40" s="276">
        <f t="shared" si="2"/>
        <v>12</v>
      </c>
      <c r="R40"/>
      <c r="S40" s="287"/>
    </row>
    <row r="41" spans="1:19" s="5" customFormat="1" ht="12.75">
      <c r="A41" s="263"/>
      <c r="B41" s="264" t="s">
        <v>143</v>
      </c>
      <c r="C41" s="265">
        <f t="shared" si="0"/>
        <v>1</v>
      </c>
      <c r="D41" s="271"/>
      <c r="E41" s="272"/>
      <c r="F41" s="272"/>
      <c r="G41" s="272"/>
      <c r="H41" s="273"/>
      <c r="I41" s="274">
        <f t="shared" si="1"/>
        <v>0</v>
      </c>
      <c r="J41" s="271"/>
      <c r="K41" s="272"/>
      <c r="L41" s="272"/>
      <c r="M41" s="272"/>
      <c r="N41" s="272"/>
      <c r="O41" s="275">
        <v>1</v>
      </c>
      <c r="P41" s="276">
        <f t="shared" si="2"/>
        <v>1</v>
      </c>
      <c r="R41"/>
      <c r="S41" s="287"/>
    </row>
    <row r="42" spans="1:19" s="5" customFormat="1" ht="12.75">
      <c r="A42" s="263"/>
      <c r="B42" s="264" t="s">
        <v>177</v>
      </c>
      <c r="C42" s="265">
        <f t="shared" si="0"/>
        <v>1</v>
      </c>
      <c r="D42" s="266"/>
      <c r="E42" s="267"/>
      <c r="F42" s="267"/>
      <c r="G42" s="267"/>
      <c r="H42" s="268"/>
      <c r="I42" s="265">
        <f t="shared" si="1"/>
        <v>0</v>
      </c>
      <c r="J42" s="266"/>
      <c r="K42" s="267"/>
      <c r="L42" s="267">
        <v>1</v>
      </c>
      <c r="M42" s="267"/>
      <c r="N42" s="267"/>
      <c r="O42" s="269"/>
      <c r="P42" s="270">
        <f t="shared" si="2"/>
        <v>1</v>
      </c>
      <c r="R42"/>
      <c r="S42" s="287"/>
    </row>
    <row r="43" spans="1:19" s="5" customFormat="1" ht="12.75">
      <c r="A43" s="263"/>
      <c r="B43" s="264" t="s">
        <v>93</v>
      </c>
      <c r="C43" s="265">
        <f t="shared" si="0"/>
        <v>133</v>
      </c>
      <c r="D43" s="271">
        <v>11</v>
      </c>
      <c r="E43" s="272">
        <v>28</v>
      </c>
      <c r="F43" s="272">
        <v>6</v>
      </c>
      <c r="G43" s="272"/>
      <c r="H43" s="273">
        <v>2</v>
      </c>
      <c r="I43" s="274">
        <f t="shared" si="1"/>
        <v>47</v>
      </c>
      <c r="J43" s="271">
        <v>7</v>
      </c>
      <c r="K43" s="272">
        <v>2</v>
      </c>
      <c r="L43" s="272">
        <v>5</v>
      </c>
      <c r="M43" s="272">
        <v>72</v>
      </c>
      <c r="N43" s="272"/>
      <c r="O43" s="275"/>
      <c r="P43" s="270">
        <f t="shared" si="2"/>
        <v>86</v>
      </c>
      <c r="R43"/>
      <c r="S43" s="287"/>
    </row>
    <row r="44" spans="1:19" s="5" customFormat="1" ht="12" customHeight="1">
      <c r="A44" s="263"/>
      <c r="B44" s="285" t="s">
        <v>178</v>
      </c>
      <c r="C44" s="265">
        <f t="shared" si="0"/>
        <v>1</v>
      </c>
      <c r="D44" s="271"/>
      <c r="E44" s="272"/>
      <c r="F44" s="272"/>
      <c r="G44" s="272"/>
      <c r="H44" s="273"/>
      <c r="I44" s="274">
        <f t="shared" si="1"/>
        <v>0</v>
      </c>
      <c r="J44" s="271"/>
      <c r="K44" s="272"/>
      <c r="L44" s="272"/>
      <c r="M44" s="272"/>
      <c r="N44" s="272"/>
      <c r="O44" s="275">
        <v>1</v>
      </c>
      <c r="P44" s="270">
        <f t="shared" si="2"/>
        <v>1</v>
      </c>
      <c r="R44"/>
      <c r="S44" s="287"/>
    </row>
    <row r="45" spans="1:19" s="5" customFormat="1" ht="12" customHeight="1">
      <c r="A45" s="327"/>
      <c r="B45" s="285" t="s">
        <v>144</v>
      </c>
      <c r="C45" s="265">
        <f t="shared" si="0"/>
        <v>2</v>
      </c>
      <c r="D45" s="271"/>
      <c r="E45" s="272"/>
      <c r="F45" s="272"/>
      <c r="G45" s="272"/>
      <c r="H45" s="273"/>
      <c r="I45" s="274">
        <f t="shared" si="1"/>
        <v>0</v>
      </c>
      <c r="J45" s="271"/>
      <c r="K45" s="272"/>
      <c r="L45" s="272"/>
      <c r="M45" s="272">
        <v>2</v>
      </c>
      <c r="N45" s="272"/>
      <c r="O45" s="275"/>
      <c r="P45" s="270">
        <f t="shared" si="2"/>
        <v>2</v>
      </c>
      <c r="R45"/>
      <c r="S45" s="287"/>
    </row>
    <row r="46" spans="1:19" s="5" customFormat="1" ht="12.75">
      <c r="A46" s="263"/>
      <c r="B46" s="285" t="s">
        <v>147</v>
      </c>
      <c r="C46" s="265">
        <f t="shared" si="0"/>
        <v>2</v>
      </c>
      <c r="D46" s="266"/>
      <c r="E46" s="267"/>
      <c r="F46" s="267"/>
      <c r="G46" s="267"/>
      <c r="H46" s="268">
        <v>2</v>
      </c>
      <c r="I46" s="265">
        <f t="shared" si="1"/>
        <v>2</v>
      </c>
      <c r="J46" s="266"/>
      <c r="K46" s="267"/>
      <c r="L46" s="267"/>
      <c r="M46" s="267"/>
      <c r="N46" s="267"/>
      <c r="O46" s="269"/>
      <c r="P46" s="270">
        <f t="shared" si="2"/>
        <v>0</v>
      </c>
      <c r="R46"/>
      <c r="S46" s="287"/>
    </row>
    <row r="47" spans="1:19" s="5" customFormat="1" ht="12.75">
      <c r="A47" s="263"/>
      <c r="B47" s="264" t="s">
        <v>94</v>
      </c>
      <c r="C47" s="265">
        <f t="shared" si="0"/>
        <v>17</v>
      </c>
      <c r="D47" s="271"/>
      <c r="E47" s="272"/>
      <c r="F47" s="272">
        <v>13</v>
      </c>
      <c r="G47" s="272"/>
      <c r="H47" s="273"/>
      <c r="I47" s="274">
        <f t="shared" si="1"/>
        <v>13</v>
      </c>
      <c r="J47" s="271"/>
      <c r="K47" s="272"/>
      <c r="L47" s="272"/>
      <c r="M47" s="272">
        <v>4</v>
      </c>
      <c r="N47" s="272"/>
      <c r="O47" s="275"/>
      <c r="P47" s="270">
        <f t="shared" si="2"/>
        <v>4</v>
      </c>
      <c r="R47"/>
      <c r="S47" s="287"/>
    </row>
    <row r="48" spans="1:19" s="5" customFormat="1" ht="12.75">
      <c r="A48" s="263"/>
      <c r="B48" s="264" t="s">
        <v>145</v>
      </c>
      <c r="C48" s="265">
        <f t="shared" si="0"/>
        <v>2</v>
      </c>
      <c r="D48" s="266"/>
      <c r="E48" s="267"/>
      <c r="F48" s="267"/>
      <c r="G48" s="267"/>
      <c r="H48" s="268"/>
      <c r="I48" s="265">
        <f t="shared" si="1"/>
        <v>0</v>
      </c>
      <c r="J48" s="266"/>
      <c r="K48" s="267"/>
      <c r="L48" s="267">
        <v>1</v>
      </c>
      <c r="M48" s="267">
        <v>1</v>
      </c>
      <c r="N48" s="267"/>
      <c r="O48" s="269"/>
      <c r="P48" s="270">
        <f t="shared" si="2"/>
        <v>2</v>
      </c>
      <c r="R48"/>
      <c r="S48" s="287"/>
    </row>
    <row r="49" spans="1:19" s="5" customFormat="1" ht="12.75">
      <c r="A49" s="263"/>
      <c r="B49" s="264" t="s">
        <v>95</v>
      </c>
      <c r="C49" s="265">
        <f t="shared" si="0"/>
        <v>15</v>
      </c>
      <c r="D49" s="271"/>
      <c r="E49" s="272">
        <v>1</v>
      </c>
      <c r="F49" s="272"/>
      <c r="G49" s="272"/>
      <c r="H49" s="273"/>
      <c r="I49" s="274">
        <f t="shared" si="1"/>
        <v>1</v>
      </c>
      <c r="J49" s="271"/>
      <c r="K49" s="272"/>
      <c r="L49" s="272">
        <v>1</v>
      </c>
      <c r="M49" s="272">
        <v>13</v>
      </c>
      <c r="N49" s="272"/>
      <c r="O49" s="275"/>
      <c r="P49" s="270">
        <f t="shared" si="2"/>
        <v>14</v>
      </c>
      <c r="R49"/>
      <c r="S49" s="287"/>
    </row>
    <row r="50" spans="1:19" s="5" customFormat="1" ht="12.75">
      <c r="A50" s="263"/>
      <c r="B50" s="264" t="s">
        <v>96</v>
      </c>
      <c r="C50" s="265">
        <f t="shared" si="0"/>
        <v>520</v>
      </c>
      <c r="D50" s="266"/>
      <c r="E50" s="267">
        <v>2</v>
      </c>
      <c r="F50" s="267">
        <v>214</v>
      </c>
      <c r="G50" s="267"/>
      <c r="H50" s="268">
        <v>25</v>
      </c>
      <c r="I50" s="265">
        <f t="shared" si="1"/>
        <v>241</v>
      </c>
      <c r="J50" s="266">
        <v>1</v>
      </c>
      <c r="K50" s="267">
        <v>2</v>
      </c>
      <c r="L50" s="267">
        <v>40</v>
      </c>
      <c r="M50" s="267">
        <v>228</v>
      </c>
      <c r="N50" s="267">
        <v>8</v>
      </c>
      <c r="O50" s="269"/>
      <c r="P50" s="270">
        <f t="shared" si="2"/>
        <v>279</v>
      </c>
      <c r="R50"/>
      <c r="S50" s="287"/>
    </row>
    <row r="51" spans="1:19" s="5" customFormat="1" ht="12.75">
      <c r="A51" s="263"/>
      <c r="B51" s="264" t="s">
        <v>125</v>
      </c>
      <c r="C51" s="265">
        <f t="shared" si="0"/>
        <v>1</v>
      </c>
      <c r="D51" s="271"/>
      <c r="E51" s="272"/>
      <c r="F51" s="272"/>
      <c r="G51" s="272"/>
      <c r="H51" s="273"/>
      <c r="I51" s="274">
        <f t="shared" si="1"/>
        <v>0</v>
      </c>
      <c r="J51" s="271"/>
      <c r="K51" s="272"/>
      <c r="L51" s="272"/>
      <c r="M51" s="272">
        <v>1</v>
      </c>
      <c r="N51" s="272"/>
      <c r="O51" s="275"/>
      <c r="P51" s="270">
        <f t="shared" si="2"/>
        <v>1</v>
      </c>
      <c r="R51"/>
      <c r="S51" s="287"/>
    </row>
    <row r="52" spans="1:19" s="5" customFormat="1" ht="12.75">
      <c r="A52" s="263"/>
      <c r="B52" s="264" t="s">
        <v>109</v>
      </c>
      <c r="C52" s="265">
        <f t="shared" si="0"/>
        <v>2</v>
      </c>
      <c r="D52" s="266"/>
      <c r="E52" s="267"/>
      <c r="F52" s="267"/>
      <c r="G52" s="267"/>
      <c r="H52" s="268"/>
      <c r="I52" s="265">
        <f t="shared" si="1"/>
        <v>0</v>
      </c>
      <c r="J52" s="266">
        <v>1</v>
      </c>
      <c r="K52" s="267"/>
      <c r="L52" s="267"/>
      <c r="M52" s="267">
        <v>1</v>
      </c>
      <c r="N52" s="267"/>
      <c r="O52" s="269"/>
      <c r="P52" s="270">
        <f t="shared" si="2"/>
        <v>2</v>
      </c>
      <c r="R52"/>
      <c r="S52"/>
    </row>
    <row r="53" spans="1:19" s="5" customFormat="1" ht="12.75">
      <c r="A53" s="263"/>
      <c r="B53" s="264" t="s">
        <v>97</v>
      </c>
      <c r="C53" s="265">
        <f t="shared" si="0"/>
        <v>16</v>
      </c>
      <c r="D53" s="271"/>
      <c r="E53" s="272"/>
      <c r="F53" s="272">
        <v>4</v>
      </c>
      <c r="G53" s="272"/>
      <c r="H53" s="273"/>
      <c r="I53" s="274">
        <f t="shared" si="1"/>
        <v>4</v>
      </c>
      <c r="J53" s="271">
        <v>4</v>
      </c>
      <c r="K53" s="272"/>
      <c r="L53" s="272">
        <v>4</v>
      </c>
      <c r="M53" s="272">
        <v>4</v>
      </c>
      <c r="N53" s="272"/>
      <c r="O53" s="275"/>
      <c r="P53" s="270">
        <f t="shared" si="2"/>
        <v>12</v>
      </c>
      <c r="R53"/>
      <c r="S53" s="287"/>
    </row>
    <row r="54" spans="1:19" s="5" customFormat="1" ht="12.75">
      <c r="A54" s="263"/>
      <c r="B54" s="264" t="s">
        <v>98</v>
      </c>
      <c r="C54" s="265">
        <f t="shared" si="0"/>
        <v>7</v>
      </c>
      <c r="D54" s="266"/>
      <c r="E54" s="267">
        <v>1</v>
      </c>
      <c r="F54" s="267">
        <v>1</v>
      </c>
      <c r="G54" s="267"/>
      <c r="H54" s="268"/>
      <c r="I54" s="265">
        <f t="shared" si="1"/>
        <v>2</v>
      </c>
      <c r="J54" s="266"/>
      <c r="K54" s="267"/>
      <c r="L54" s="267">
        <v>1</v>
      </c>
      <c r="M54" s="267">
        <v>4</v>
      </c>
      <c r="N54" s="267"/>
      <c r="O54" s="269"/>
      <c r="P54" s="270">
        <f t="shared" si="2"/>
        <v>5</v>
      </c>
      <c r="R54"/>
      <c r="S54" s="287"/>
    </row>
    <row r="55" spans="1:19" s="5" customFormat="1" ht="12.75">
      <c r="A55" s="263"/>
      <c r="B55" s="264" t="s">
        <v>179</v>
      </c>
      <c r="C55" s="265">
        <f t="shared" si="0"/>
        <v>1</v>
      </c>
      <c r="D55" s="271"/>
      <c r="E55" s="272"/>
      <c r="F55" s="272"/>
      <c r="G55" s="272"/>
      <c r="H55" s="273"/>
      <c r="I55" s="274">
        <f t="shared" si="1"/>
        <v>0</v>
      </c>
      <c r="J55" s="271"/>
      <c r="K55" s="272"/>
      <c r="L55" s="272"/>
      <c r="M55" s="272">
        <v>1</v>
      </c>
      <c r="N55" s="272"/>
      <c r="O55" s="275"/>
      <c r="P55" s="270">
        <f t="shared" si="2"/>
        <v>1</v>
      </c>
      <c r="R55"/>
      <c r="S55" s="287"/>
    </row>
    <row r="56" spans="1:19" s="5" customFormat="1" ht="12.75" hidden="1">
      <c r="A56" s="263"/>
      <c r="B56" s="264"/>
      <c r="C56" s="265">
        <f t="shared" si="0"/>
        <v>0</v>
      </c>
      <c r="D56" s="266"/>
      <c r="E56" s="267"/>
      <c r="F56" s="267"/>
      <c r="G56" s="267"/>
      <c r="H56" s="268"/>
      <c r="I56" s="265">
        <f t="shared" si="1"/>
        <v>0</v>
      </c>
      <c r="J56" s="266"/>
      <c r="K56" s="267"/>
      <c r="L56" s="267"/>
      <c r="M56" s="267"/>
      <c r="N56" s="267"/>
      <c r="O56" s="269"/>
      <c r="P56" s="270">
        <f t="shared" si="2"/>
        <v>0</v>
      </c>
      <c r="R56"/>
      <c r="S56" s="287"/>
    </row>
    <row r="57" spans="1:19" s="5" customFormat="1" ht="12.75" customHeight="1" hidden="1">
      <c r="A57" s="263"/>
      <c r="B57" s="264"/>
      <c r="C57" s="265">
        <f t="shared" si="0"/>
        <v>0</v>
      </c>
      <c r="D57" s="271"/>
      <c r="E57" s="272"/>
      <c r="F57" s="272"/>
      <c r="G57" s="272"/>
      <c r="H57" s="273"/>
      <c r="I57" s="274">
        <f t="shared" si="1"/>
        <v>0</v>
      </c>
      <c r="J57" s="271"/>
      <c r="K57" s="272"/>
      <c r="L57" s="272"/>
      <c r="M57" s="272"/>
      <c r="N57" s="272"/>
      <c r="O57" s="275"/>
      <c r="P57" s="276">
        <f t="shared" si="2"/>
        <v>0</v>
      </c>
      <c r="R57"/>
      <c r="S57" s="287"/>
    </row>
    <row r="58" spans="1:19" s="5" customFormat="1" ht="12.75" customHeight="1" hidden="1">
      <c r="A58" s="263"/>
      <c r="B58" s="264"/>
      <c r="C58" s="265">
        <f t="shared" si="0"/>
        <v>0</v>
      </c>
      <c r="D58" s="271"/>
      <c r="E58" s="272"/>
      <c r="F58" s="272"/>
      <c r="G58" s="272"/>
      <c r="H58" s="273"/>
      <c r="I58" s="274">
        <f t="shared" si="1"/>
        <v>0</v>
      </c>
      <c r="J58" s="271"/>
      <c r="K58" s="272"/>
      <c r="L58" s="272"/>
      <c r="M58" s="272"/>
      <c r="N58" s="272"/>
      <c r="O58" s="275"/>
      <c r="P58" s="276">
        <f t="shared" si="2"/>
        <v>0</v>
      </c>
      <c r="R58"/>
      <c r="S58" s="287"/>
    </row>
    <row r="59" spans="1:19" s="5" customFormat="1" ht="12.75" customHeight="1" hidden="1">
      <c r="A59" s="263"/>
      <c r="B59" s="264"/>
      <c r="C59" s="265">
        <f t="shared" si="0"/>
        <v>0</v>
      </c>
      <c r="D59" s="266"/>
      <c r="E59" s="267"/>
      <c r="F59" s="267"/>
      <c r="G59" s="267"/>
      <c r="H59" s="268"/>
      <c r="I59" s="265">
        <f t="shared" si="1"/>
        <v>0</v>
      </c>
      <c r="J59" s="266"/>
      <c r="K59" s="267"/>
      <c r="L59" s="267"/>
      <c r="M59" s="267"/>
      <c r="N59" s="267"/>
      <c r="O59" s="269"/>
      <c r="P59" s="270">
        <f t="shared" si="2"/>
        <v>0</v>
      </c>
      <c r="R59"/>
      <c r="S59"/>
    </row>
    <row r="60" spans="1:19" s="5" customFormat="1" ht="12.75" customHeight="1" hidden="1">
      <c r="A60" s="263"/>
      <c r="B60" s="264"/>
      <c r="C60" s="265">
        <f t="shared" si="0"/>
        <v>0</v>
      </c>
      <c r="D60" s="271"/>
      <c r="E60" s="272"/>
      <c r="F60" s="272"/>
      <c r="G60" s="272"/>
      <c r="H60" s="273"/>
      <c r="I60" s="274">
        <f t="shared" si="1"/>
        <v>0</v>
      </c>
      <c r="J60" s="271"/>
      <c r="K60" s="272"/>
      <c r="L60" s="272"/>
      <c r="M60" s="272"/>
      <c r="N60" s="272"/>
      <c r="O60" s="275"/>
      <c r="P60" s="276">
        <f t="shared" si="2"/>
        <v>0</v>
      </c>
      <c r="R60"/>
      <c r="S60"/>
    </row>
    <row r="61" spans="1:16" s="5" customFormat="1" ht="12.75" customHeight="1" hidden="1">
      <c r="A61" s="263"/>
      <c r="B61" s="264"/>
      <c r="C61" s="265">
        <f t="shared" si="0"/>
        <v>0</v>
      </c>
      <c r="D61" s="266"/>
      <c r="E61" s="267"/>
      <c r="F61" s="267"/>
      <c r="G61" s="267"/>
      <c r="H61" s="268"/>
      <c r="I61" s="265">
        <f t="shared" si="1"/>
        <v>0</v>
      </c>
      <c r="J61" s="266"/>
      <c r="K61" s="267"/>
      <c r="L61" s="267"/>
      <c r="M61" s="267"/>
      <c r="N61" s="267"/>
      <c r="O61" s="269"/>
      <c r="P61" s="270">
        <f t="shared" si="2"/>
        <v>0</v>
      </c>
    </row>
    <row r="62" spans="1:16" s="5" customFormat="1" ht="12.75" customHeight="1" hidden="1">
      <c r="A62" s="263"/>
      <c r="B62" s="264"/>
      <c r="C62" s="265">
        <f t="shared" si="0"/>
        <v>0</v>
      </c>
      <c r="D62" s="271"/>
      <c r="E62" s="272"/>
      <c r="F62" s="272"/>
      <c r="G62" s="272"/>
      <c r="H62" s="273"/>
      <c r="I62" s="274">
        <f t="shared" si="1"/>
        <v>0</v>
      </c>
      <c r="J62" s="271"/>
      <c r="K62" s="272"/>
      <c r="L62" s="272"/>
      <c r="M62" s="272"/>
      <c r="N62" s="272"/>
      <c r="O62" s="275"/>
      <c r="P62" s="276">
        <f t="shared" si="2"/>
        <v>0</v>
      </c>
    </row>
    <row r="63" spans="1:16" s="5" customFormat="1" ht="12.75" customHeight="1" hidden="1">
      <c r="A63" s="263"/>
      <c r="B63" s="264"/>
      <c r="C63" s="265">
        <f t="shared" si="0"/>
        <v>0</v>
      </c>
      <c r="D63" s="266"/>
      <c r="E63" s="267"/>
      <c r="F63" s="267"/>
      <c r="G63" s="267"/>
      <c r="H63" s="268"/>
      <c r="I63" s="265">
        <f t="shared" si="1"/>
        <v>0</v>
      </c>
      <c r="J63" s="266"/>
      <c r="K63" s="267"/>
      <c r="L63" s="267"/>
      <c r="M63" s="267"/>
      <c r="N63" s="267"/>
      <c r="O63" s="269"/>
      <c r="P63" s="270">
        <f t="shared" si="2"/>
        <v>0</v>
      </c>
    </row>
    <row r="64" spans="1:16" s="5" customFormat="1" ht="12.75" customHeight="1" hidden="1">
      <c r="A64" s="263"/>
      <c r="B64" s="264"/>
      <c r="C64" s="265">
        <f t="shared" si="0"/>
        <v>0</v>
      </c>
      <c r="D64" s="271"/>
      <c r="E64" s="272"/>
      <c r="F64" s="272"/>
      <c r="G64" s="272"/>
      <c r="H64" s="273"/>
      <c r="I64" s="274">
        <f t="shared" si="1"/>
        <v>0</v>
      </c>
      <c r="J64" s="271"/>
      <c r="K64" s="272"/>
      <c r="L64" s="272"/>
      <c r="M64" s="272"/>
      <c r="N64" s="272"/>
      <c r="O64" s="275"/>
      <c r="P64" s="276">
        <f t="shared" si="2"/>
        <v>0</v>
      </c>
    </row>
    <row r="65" spans="1:16" s="5" customFormat="1" ht="12.75" customHeight="1" hidden="1">
      <c r="A65" s="263"/>
      <c r="B65" s="264"/>
      <c r="C65" s="265">
        <f t="shared" si="0"/>
        <v>0</v>
      </c>
      <c r="D65" s="266"/>
      <c r="E65" s="267"/>
      <c r="F65" s="267"/>
      <c r="G65" s="267"/>
      <c r="H65" s="268"/>
      <c r="I65" s="265">
        <f t="shared" si="1"/>
        <v>0</v>
      </c>
      <c r="J65" s="266"/>
      <c r="K65" s="267"/>
      <c r="L65" s="267"/>
      <c r="M65" s="267"/>
      <c r="N65" s="267"/>
      <c r="O65" s="269"/>
      <c r="P65" s="270">
        <f t="shared" si="2"/>
        <v>0</v>
      </c>
    </row>
    <row r="66" spans="1:16" s="5" customFormat="1" ht="12.75" customHeight="1" hidden="1">
      <c r="A66" s="263"/>
      <c r="B66" s="264"/>
      <c r="C66" s="265">
        <f t="shared" si="0"/>
        <v>0</v>
      </c>
      <c r="D66" s="271"/>
      <c r="E66" s="272"/>
      <c r="F66" s="272"/>
      <c r="G66" s="272"/>
      <c r="H66" s="273"/>
      <c r="I66" s="274">
        <f t="shared" si="1"/>
        <v>0</v>
      </c>
      <c r="J66" s="271"/>
      <c r="K66" s="272"/>
      <c r="L66" s="272"/>
      <c r="M66" s="272"/>
      <c r="N66" s="272"/>
      <c r="O66" s="275"/>
      <c r="P66" s="276">
        <f t="shared" si="2"/>
        <v>0</v>
      </c>
    </row>
    <row r="67" spans="1:16" s="5" customFormat="1" ht="12.75" customHeight="1" hidden="1">
      <c r="A67" s="263"/>
      <c r="B67" s="264"/>
      <c r="C67" s="265">
        <f aca="true" t="shared" si="3" ref="C67:C103">I67+P67</f>
        <v>0</v>
      </c>
      <c r="D67" s="266"/>
      <c r="E67" s="267"/>
      <c r="F67" s="267"/>
      <c r="G67" s="267"/>
      <c r="H67" s="268"/>
      <c r="I67" s="265">
        <f aca="true" t="shared" si="4" ref="I67:I74">SUM(D67:H67)</f>
        <v>0</v>
      </c>
      <c r="J67" s="266"/>
      <c r="K67" s="267"/>
      <c r="L67" s="267"/>
      <c r="M67" s="267"/>
      <c r="N67" s="267"/>
      <c r="O67" s="269"/>
      <c r="P67" s="270">
        <f aca="true" t="shared" si="5" ref="P67:P77">SUM(J67:O67)</f>
        <v>0</v>
      </c>
    </row>
    <row r="68" spans="1:16" s="5" customFormat="1" ht="12.75" customHeight="1" hidden="1">
      <c r="A68" s="263"/>
      <c r="B68" s="264"/>
      <c r="C68" s="265">
        <f t="shared" si="3"/>
        <v>0</v>
      </c>
      <c r="D68" s="271"/>
      <c r="E68" s="272"/>
      <c r="F68" s="272"/>
      <c r="G68" s="272"/>
      <c r="H68" s="273"/>
      <c r="I68" s="274">
        <f t="shared" si="4"/>
        <v>0</v>
      </c>
      <c r="J68" s="271"/>
      <c r="K68" s="272"/>
      <c r="L68" s="272"/>
      <c r="M68" s="272"/>
      <c r="N68" s="272"/>
      <c r="O68" s="275"/>
      <c r="P68" s="276">
        <f t="shared" si="5"/>
        <v>0</v>
      </c>
    </row>
    <row r="69" spans="1:16" s="5" customFormat="1" ht="12.75" customHeight="1" hidden="1">
      <c r="A69" s="263"/>
      <c r="B69" s="264"/>
      <c r="C69" s="265">
        <f t="shared" si="3"/>
        <v>0</v>
      </c>
      <c r="D69" s="266"/>
      <c r="E69" s="267"/>
      <c r="F69" s="267"/>
      <c r="G69" s="267"/>
      <c r="H69" s="268"/>
      <c r="I69" s="265">
        <f t="shared" si="4"/>
        <v>0</v>
      </c>
      <c r="J69" s="266"/>
      <c r="K69" s="267"/>
      <c r="L69" s="267"/>
      <c r="M69" s="267"/>
      <c r="N69" s="267"/>
      <c r="O69" s="269"/>
      <c r="P69" s="270">
        <f t="shared" si="5"/>
        <v>0</v>
      </c>
    </row>
    <row r="70" spans="1:16" s="5" customFormat="1" ht="12.75" customHeight="1" hidden="1">
      <c r="A70" s="263"/>
      <c r="B70" s="264"/>
      <c r="C70" s="265">
        <f t="shared" si="3"/>
        <v>0</v>
      </c>
      <c r="D70" s="271"/>
      <c r="E70" s="272"/>
      <c r="F70" s="272"/>
      <c r="G70" s="272"/>
      <c r="H70" s="273"/>
      <c r="I70" s="274">
        <f t="shared" si="4"/>
        <v>0</v>
      </c>
      <c r="J70" s="271"/>
      <c r="K70" s="272"/>
      <c r="L70" s="272"/>
      <c r="M70" s="272"/>
      <c r="N70" s="272"/>
      <c r="O70" s="275"/>
      <c r="P70" s="276">
        <f t="shared" si="5"/>
        <v>0</v>
      </c>
    </row>
    <row r="71" spans="1:16" s="5" customFormat="1" ht="12.75" customHeight="1" hidden="1">
      <c r="A71" s="263"/>
      <c r="B71" s="264"/>
      <c r="C71" s="265">
        <f t="shared" si="3"/>
        <v>0</v>
      </c>
      <c r="D71" s="266"/>
      <c r="E71" s="267"/>
      <c r="F71" s="267"/>
      <c r="G71" s="267"/>
      <c r="H71" s="268"/>
      <c r="I71" s="265">
        <f t="shared" si="4"/>
        <v>0</v>
      </c>
      <c r="J71" s="266"/>
      <c r="K71" s="267"/>
      <c r="L71" s="267"/>
      <c r="M71" s="267"/>
      <c r="N71" s="267"/>
      <c r="O71" s="269"/>
      <c r="P71" s="270">
        <f t="shared" si="5"/>
        <v>0</v>
      </c>
    </row>
    <row r="72" spans="1:16" s="5" customFormat="1" ht="12.75" customHeight="1" hidden="1">
      <c r="A72" s="263"/>
      <c r="B72" s="264"/>
      <c r="C72" s="265">
        <f t="shared" si="3"/>
        <v>0</v>
      </c>
      <c r="D72" s="271"/>
      <c r="E72" s="272"/>
      <c r="F72" s="272"/>
      <c r="G72" s="272"/>
      <c r="H72" s="273"/>
      <c r="I72" s="274">
        <f t="shared" si="4"/>
        <v>0</v>
      </c>
      <c r="J72" s="271"/>
      <c r="K72" s="272"/>
      <c r="L72" s="272"/>
      <c r="M72" s="272"/>
      <c r="N72" s="272"/>
      <c r="O72" s="275"/>
      <c r="P72" s="276">
        <f t="shared" si="5"/>
        <v>0</v>
      </c>
    </row>
    <row r="73" spans="1:16" s="5" customFormat="1" ht="12.75" customHeight="1" hidden="1">
      <c r="A73" s="263"/>
      <c r="B73" s="264"/>
      <c r="C73" s="265">
        <f t="shared" si="3"/>
        <v>0</v>
      </c>
      <c r="D73" s="266"/>
      <c r="E73" s="267"/>
      <c r="F73" s="267"/>
      <c r="G73" s="267"/>
      <c r="H73" s="268"/>
      <c r="I73" s="265">
        <f t="shared" si="4"/>
        <v>0</v>
      </c>
      <c r="J73" s="266"/>
      <c r="K73" s="267"/>
      <c r="L73" s="267"/>
      <c r="M73" s="267"/>
      <c r="N73" s="267"/>
      <c r="O73" s="269"/>
      <c r="P73" s="270">
        <f t="shared" si="5"/>
        <v>0</v>
      </c>
    </row>
    <row r="74" spans="1:16" s="5" customFormat="1" ht="12.75" customHeight="1" hidden="1">
      <c r="A74" s="263"/>
      <c r="B74" s="264"/>
      <c r="C74" s="265">
        <f t="shared" si="3"/>
        <v>0</v>
      </c>
      <c r="D74" s="271"/>
      <c r="E74" s="272"/>
      <c r="F74" s="272"/>
      <c r="G74" s="272"/>
      <c r="H74" s="273"/>
      <c r="I74" s="274">
        <f t="shared" si="4"/>
        <v>0</v>
      </c>
      <c r="J74" s="271"/>
      <c r="K74" s="272"/>
      <c r="L74" s="272"/>
      <c r="M74" s="272"/>
      <c r="N74" s="272"/>
      <c r="O74" s="275"/>
      <c r="P74" s="276">
        <f t="shared" si="5"/>
        <v>0</v>
      </c>
    </row>
    <row r="75" spans="1:16" s="5" customFormat="1" ht="12.75" customHeight="1" hidden="1">
      <c r="A75" s="263"/>
      <c r="B75" s="264"/>
      <c r="C75" s="265">
        <f t="shared" si="3"/>
        <v>0</v>
      </c>
      <c r="D75" s="266"/>
      <c r="E75" s="267"/>
      <c r="F75" s="267"/>
      <c r="G75" s="267"/>
      <c r="H75" s="268"/>
      <c r="I75" s="265">
        <f aca="true" t="shared" si="6" ref="I75:I82">SUM(D75:H75)</f>
        <v>0</v>
      </c>
      <c r="J75" s="266"/>
      <c r="K75" s="267"/>
      <c r="L75" s="267"/>
      <c r="M75" s="267"/>
      <c r="N75" s="267"/>
      <c r="O75" s="269"/>
      <c r="P75" s="270">
        <f t="shared" si="5"/>
        <v>0</v>
      </c>
    </row>
    <row r="76" spans="1:16" s="5" customFormat="1" ht="12.75" customHeight="1" hidden="1">
      <c r="A76" s="263"/>
      <c r="B76" s="264"/>
      <c r="C76" s="265">
        <f t="shared" si="3"/>
        <v>0</v>
      </c>
      <c r="D76" s="271"/>
      <c r="E76" s="272"/>
      <c r="F76" s="272"/>
      <c r="G76" s="272"/>
      <c r="H76" s="273"/>
      <c r="I76" s="274">
        <f t="shared" si="6"/>
        <v>0</v>
      </c>
      <c r="J76" s="271"/>
      <c r="K76" s="272"/>
      <c r="L76" s="272"/>
      <c r="M76" s="272"/>
      <c r="N76" s="272"/>
      <c r="O76" s="275"/>
      <c r="P76" s="276">
        <f t="shared" si="5"/>
        <v>0</v>
      </c>
    </row>
    <row r="77" spans="2:16" s="5" customFormat="1" ht="12.75" customHeight="1" hidden="1">
      <c r="B77" s="286"/>
      <c r="C77" s="265">
        <f t="shared" si="3"/>
        <v>0</v>
      </c>
      <c r="D77" s="266"/>
      <c r="E77" s="267"/>
      <c r="F77" s="267"/>
      <c r="G77" s="267"/>
      <c r="H77" s="268"/>
      <c r="I77" s="265">
        <f t="shared" si="6"/>
        <v>0</v>
      </c>
      <c r="J77" s="266"/>
      <c r="K77" s="267"/>
      <c r="L77" s="267"/>
      <c r="M77" s="267"/>
      <c r="N77" s="267"/>
      <c r="O77" s="269"/>
      <c r="P77" s="270">
        <f t="shared" si="5"/>
        <v>0</v>
      </c>
    </row>
    <row r="78" spans="2:16" s="5" customFormat="1" ht="12.75" customHeight="1" hidden="1">
      <c r="B78" s="264"/>
      <c r="C78" s="265">
        <f t="shared" si="3"/>
        <v>0</v>
      </c>
      <c r="D78" s="271"/>
      <c r="E78" s="272"/>
      <c r="F78" s="272"/>
      <c r="G78" s="272"/>
      <c r="H78" s="273"/>
      <c r="I78" s="274">
        <f t="shared" si="6"/>
        <v>0</v>
      </c>
      <c r="J78" s="271"/>
      <c r="K78" s="272"/>
      <c r="L78" s="272"/>
      <c r="M78" s="272"/>
      <c r="N78" s="272"/>
      <c r="O78" s="275"/>
      <c r="P78" s="276">
        <f>SUM(J78:M78)</f>
        <v>0</v>
      </c>
    </row>
    <row r="79" spans="2:16" s="5" customFormat="1" ht="12.75" customHeight="1" hidden="1">
      <c r="B79" s="264"/>
      <c r="C79" s="265">
        <f t="shared" si="3"/>
        <v>0</v>
      </c>
      <c r="D79" s="266"/>
      <c r="E79" s="267"/>
      <c r="F79" s="267"/>
      <c r="G79" s="267"/>
      <c r="H79" s="268"/>
      <c r="I79" s="265">
        <f t="shared" si="6"/>
        <v>0</v>
      </c>
      <c r="J79" s="266"/>
      <c r="K79" s="267"/>
      <c r="L79" s="267"/>
      <c r="M79" s="267"/>
      <c r="N79" s="267"/>
      <c r="O79" s="269"/>
      <c r="P79" s="270">
        <f>SUM(J79:M79)</f>
        <v>0</v>
      </c>
    </row>
    <row r="80" spans="2:16" s="5" customFormat="1" ht="12.75" customHeight="1" hidden="1">
      <c r="B80" s="264"/>
      <c r="C80" s="265">
        <f t="shared" si="3"/>
        <v>0</v>
      </c>
      <c r="D80" s="271"/>
      <c r="E80" s="272"/>
      <c r="F80" s="272"/>
      <c r="G80" s="272"/>
      <c r="H80" s="273"/>
      <c r="I80" s="274">
        <f t="shared" si="6"/>
        <v>0</v>
      </c>
      <c r="J80" s="271"/>
      <c r="K80" s="272"/>
      <c r="L80" s="272"/>
      <c r="M80" s="272"/>
      <c r="N80" s="272"/>
      <c r="O80" s="275"/>
      <c r="P80" s="276">
        <f>SUM(J80:M80)</f>
        <v>0</v>
      </c>
    </row>
    <row r="81" spans="2:16" s="5" customFormat="1" ht="12.75" customHeight="1" hidden="1">
      <c r="B81" s="264"/>
      <c r="C81" s="265">
        <f t="shared" si="3"/>
        <v>0</v>
      </c>
      <c r="D81" s="266"/>
      <c r="E81" s="267"/>
      <c r="F81" s="267"/>
      <c r="G81" s="267"/>
      <c r="H81" s="268"/>
      <c r="I81" s="265">
        <f t="shared" si="6"/>
        <v>0</v>
      </c>
      <c r="J81" s="266"/>
      <c r="K81" s="267"/>
      <c r="L81" s="267"/>
      <c r="M81" s="267"/>
      <c r="N81" s="267"/>
      <c r="O81" s="269"/>
      <c r="P81" s="270">
        <f>SUM(J81:M81)</f>
        <v>0</v>
      </c>
    </row>
    <row r="82" spans="2:16" s="5" customFormat="1" ht="12.75" customHeight="1" hidden="1">
      <c r="B82" s="137"/>
      <c r="C82" s="1">
        <f t="shared" si="3"/>
        <v>0</v>
      </c>
      <c r="D82" s="248"/>
      <c r="E82" s="254"/>
      <c r="F82" s="254"/>
      <c r="G82" s="254"/>
      <c r="H82" s="251"/>
      <c r="I82" s="158">
        <f t="shared" si="6"/>
        <v>0</v>
      </c>
      <c r="J82" s="248">
        <v>0</v>
      </c>
      <c r="K82" s="254">
        <v>0</v>
      </c>
      <c r="L82" s="254">
        <v>0</v>
      </c>
      <c r="M82" s="254">
        <v>0</v>
      </c>
      <c r="N82" s="254">
        <v>0</v>
      </c>
      <c r="O82" s="262">
        <v>0</v>
      </c>
      <c r="P82" s="159">
        <f>SUM(J82:M82)</f>
        <v>0</v>
      </c>
    </row>
    <row r="83" spans="1:16" s="246" customFormat="1" ht="21.75" customHeight="1">
      <c r="A83" s="509" t="s">
        <v>81</v>
      </c>
      <c r="B83" s="510"/>
      <c r="C83" s="235">
        <f>I83+P83</f>
        <v>948</v>
      </c>
      <c r="D83" s="249">
        <f aca="true" t="shared" si="7" ref="D83:P83">SUM(D4:D82)</f>
        <v>11</v>
      </c>
      <c r="E83" s="236">
        <f t="shared" si="7"/>
        <v>111</v>
      </c>
      <c r="F83" s="236">
        <f t="shared" si="7"/>
        <v>245</v>
      </c>
      <c r="G83" s="236">
        <f t="shared" si="7"/>
        <v>0</v>
      </c>
      <c r="H83" s="252">
        <f t="shared" si="7"/>
        <v>61</v>
      </c>
      <c r="I83" s="238">
        <f t="shared" si="7"/>
        <v>428</v>
      </c>
      <c r="J83" s="249">
        <f t="shared" si="7"/>
        <v>23</v>
      </c>
      <c r="K83" s="236">
        <f t="shared" si="7"/>
        <v>9</v>
      </c>
      <c r="L83" s="236">
        <f t="shared" si="7"/>
        <v>80</v>
      </c>
      <c r="M83" s="236">
        <f t="shared" si="7"/>
        <v>388</v>
      </c>
      <c r="N83" s="236">
        <f t="shared" si="7"/>
        <v>14</v>
      </c>
      <c r="O83" s="237">
        <f t="shared" si="7"/>
        <v>6</v>
      </c>
      <c r="P83" s="244">
        <f t="shared" si="7"/>
        <v>520</v>
      </c>
    </row>
    <row r="84" spans="1:16" s="5" customFormat="1" ht="12.75">
      <c r="A84" s="277"/>
      <c r="B84" s="264" t="s">
        <v>115</v>
      </c>
      <c r="C84" s="265">
        <f t="shared" si="3"/>
        <v>1</v>
      </c>
      <c r="D84" s="266"/>
      <c r="E84" s="267"/>
      <c r="F84" s="267"/>
      <c r="G84" s="267"/>
      <c r="H84" s="268"/>
      <c r="I84" s="265">
        <f aca="true" t="shared" si="8" ref="I84:I102">SUM(D84:H84)</f>
        <v>0</v>
      </c>
      <c r="J84" s="266"/>
      <c r="K84" s="267"/>
      <c r="L84" s="267">
        <v>1</v>
      </c>
      <c r="M84" s="267"/>
      <c r="N84" s="267"/>
      <c r="O84" s="269"/>
      <c r="P84" s="270">
        <f aca="true" t="shared" si="9" ref="P84:P102">SUM(J84:O84)</f>
        <v>1</v>
      </c>
    </row>
    <row r="85" spans="1:16" s="5" customFormat="1" ht="12.75">
      <c r="A85" s="263"/>
      <c r="B85" s="264" t="s">
        <v>126</v>
      </c>
      <c r="C85" s="265">
        <f t="shared" si="3"/>
        <v>1</v>
      </c>
      <c r="D85" s="271"/>
      <c r="E85" s="272"/>
      <c r="F85" s="272"/>
      <c r="G85" s="272"/>
      <c r="H85" s="273"/>
      <c r="I85" s="274">
        <f t="shared" si="8"/>
        <v>0</v>
      </c>
      <c r="J85" s="271"/>
      <c r="K85" s="272"/>
      <c r="L85" s="272"/>
      <c r="M85" s="272">
        <v>1</v>
      </c>
      <c r="N85" s="272"/>
      <c r="O85" s="275"/>
      <c r="P85" s="270">
        <f t="shared" si="9"/>
        <v>1</v>
      </c>
    </row>
    <row r="86" spans="1:16" s="5" customFormat="1" ht="12.75">
      <c r="A86" s="263"/>
      <c r="B86" s="264" t="s">
        <v>127</v>
      </c>
      <c r="C86" s="265">
        <f t="shared" si="3"/>
        <v>35</v>
      </c>
      <c r="D86" s="271"/>
      <c r="E86" s="272"/>
      <c r="F86" s="272"/>
      <c r="G86" s="272">
        <v>6</v>
      </c>
      <c r="H86" s="273"/>
      <c r="I86" s="274">
        <f t="shared" si="8"/>
        <v>6</v>
      </c>
      <c r="J86" s="271">
        <v>1</v>
      </c>
      <c r="K86" s="272"/>
      <c r="L86" s="272">
        <v>1</v>
      </c>
      <c r="M86" s="272">
        <v>27</v>
      </c>
      <c r="N86" s="272"/>
      <c r="O86" s="275"/>
      <c r="P86" s="270">
        <f t="shared" si="9"/>
        <v>29</v>
      </c>
    </row>
    <row r="87" spans="1:16" s="5" customFormat="1" ht="12.75">
      <c r="A87" s="263"/>
      <c r="B87" s="264" t="s">
        <v>163</v>
      </c>
      <c r="C87" s="265">
        <f t="shared" si="3"/>
        <v>2</v>
      </c>
      <c r="D87" s="266"/>
      <c r="E87" s="267"/>
      <c r="F87" s="267"/>
      <c r="G87" s="267">
        <v>1</v>
      </c>
      <c r="H87" s="268"/>
      <c r="I87" s="265">
        <f t="shared" si="8"/>
        <v>1</v>
      </c>
      <c r="J87" s="266"/>
      <c r="K87" s="267"/>
      <c r="L87" s="267"/>
      <c r="M87" s="267">
        <v>1</v>
      </c>
      <c r="N87" s="267"/>
      <c r="O87" s="269"/>
      <c r="P87" s="270">
        <f t="shared" si="9"/>
        <v>1</v>
      </c>
    </row>
    <row r="88" spans="1:16" s="5" customFormat="1" ht="12.75">
      <c r="A88" s="263"/>
      <c r="B88" s="264" t="s">
        <v>116</v>
      </c>
      <c r="C88" s="265">
        <f t="shared" si="3"/>
        <v>1</v>
      </c>
      <c r="D88" s="271"/>
      <c r="E88" s="272"/>
      <c r="F88" s="272"/>
      <c r="G88" s="272"/>
      <c r="H88" s="273"/>
      <c r="I88" s="274">
        <f t="shared" si="8"/>
        <v>0</v>
      </c>
      <c r="J88" s="271"/>
      <c r="K88" s="272"/>
      <c r="L88" s="272"/>
      <c r="M88" s="272">
        <v>1</v>
      </c>
      <c r="N88" s="272"/>
      <c r="O88" s="275"/>
      <c r="P88" s="270">
        <f t="shared" si="9"/>
        <v>1</v>
      </c>
    </row>
    <row r="89" spans="1:16" s="5" customFormat="1" ht="12.75">
      <c r="A89" s="263"/>
      <c r="B89" s="264" t="s">
        <v>148</v>
      </c>
      <c r="C89" s="265">
        <f t="shared" si="3"/>
        <v>1</v>
      </c>
      <c r="D89" s="266"/>
      <c r="E89" s="267"/>
      <c r="F89" s="267"/>
      <c r="G89" s="267"/>
      <c r="H89" s="268">
        <v>1</v>
      </c>
      <c r="I89" s="265">
        <f t="shared" si="8"/>
        <v>1</v>
      </c>
      <c r="J89" s="266"/>
      <c r="K89" s="267"/>
      <c r="L89" s="267"/>
      <c r="M89" s="267"/>
      <c r="N89" s="267"/>
      <c r="O89" s="269"/>
      <c r="P89" s="270">
        <f t="shared" si="9"/>
        <v>0</v>
      </c>
    </row>
    <row r="90" spans="1:16" s="5" customFormat="1" ht="12.75" customHeight="1">
      <c r="A90" s="263"/>
      <c r="B90" s="264" t="s">
        <v>117</v>
      </c>
      <c r="C90" s="265">
        <f t="shared" si="3"/>
        <v>2</v>
      </c>
      <c r="D90" s="266"/>
      <c r="E90" s="267"/>
      <c r="F90" s="267"/>
      <c r="G90" s="267"/>
      <c r="H90" s="268"/>
      <c r="I90" s="265">
        <f t="shared" si="8"/>
        <v>0</v>
      </c>
      <c r="J90" s="266"/>
      <c r="K90" s="267"/>
      <c r="L90" s="267"/>
      <c r="M90" s="267">
        <v>2</v>
      </c>
      <c r="N90" s="267"/>
      <c r="O90" s="269"/>
      <c r="P90" s="270">
        <f t="shared" si="9"/>
        <v>2</v>
      </c>
    </row>
    <row r="91" spans="1:16" s="5" customFormat="1" ht="12.75" customHeight="1">
      <c r="A91" s="263"/>
      <c r="B91" s="264" t="s">
        <v>110</v>
      </c>
      <c r="C91" s="265">
        <f t="shared" si="3"/>
        <v>2</v>
      </c>
      <c r="D91" s="266"/>
      <c r="E91" s="267"/>
      <c r="F91" s="267"/>
      <c r="G91" s="267"/>
      <c r="H91" s="268"/>
      <c r="I91" s="265">
        <f t="shared" si="8"/>
        <v>0</v>
      </c>
      <c r="J91" s="266">
        <v>1</v>
      </c>
      <c r="K91" s="267"/>
      <c r="L91" s="267"/>
      <c r="M91" s="267">
        <v>1</v>
      </c>
      <c r="N91" s="267"/>
      <c r="O91" s="269"/>
      <c r="P91" s="270">
        <f t="shared" si="9"/>
        <v>2</v>
      </c>
    </row>
    <row r="92" spans="1:16" s="5" customFormat="1" ht="12.75" customHeight="1">
      <c r="A92" s="263"/>
      <c r="B92" s="264" t="s">
        <v>149</v>
      </c>
      <c r="C92" s="265">
        <f t="shared" si="3"/>
        <v>1</v>
      </c>
      <c r="D92" s="271"/>
      <c r="E92" s="272"/>
      <c r="F92" s="272"/>
      <c r="G92" s="272"/>
      <c r="H92" s="273"/>
      <c r="I92" s="274">
        <f t="shared" si="8"/>
        <v>0</v>
      </c>
      <c r="J92" s="271"/>
      <c r="K92" s="272"/>
      <c r="L92" s="272"/>
      <c r="M92" s="272">
        <v>1</v>
      </c>
      <c r="N92" s="272"/>
      <c r="O92" s="275"/>
      <c r="P92" s="276">
        <f t="shared" si="9"/>
        <v>1</v>
      </c>
    </row>
    <row r="93" spans="1:16" s="5" customFormat="1" ht="12.75" customHeight="1">
      <c r="A93" s="263"/>
      <c r="B93" s="264" t="s">
        <v>99</v>
      </c>
      <c r="C93" s="265">
        <f t="shared" si="3"/>
        <v>31</v>
      </c>
      <c r="D93" s="266">
        <v>6</v>
      </c>
      <c r="E93" s="267">
        <v>3</v>
      </c>
      <c r="F93" s="267">
        <v>8</v>
      </c>
      <c r="G93" s="267">
        <v>9</v>
      </c>
      <c r="H93" s="268">
        <v>4</v>
      </c>
      <c r="I93" s="265">
        <f t="shared" si="8"/>
        <v>30</v>
      </c>
      <c r="J93" s="266"/>
      <c r="K93" s="267"/>
      <c r="L93" s="267"/>
      <c r="M93" s="267">
        <v>1</v>
      </c>
      <c r="N93" s="267"/>
      <c r="O93" s="269"/>
      <c r="P93" s="270">
        <f t="shared" si="9"/>
        <v>1</v>
      </c>
    </row>
    <row r="94" spans="1:16" s="5" customFormat="1" ht="12.75" customHeight="1">
      <c r="A94" s="263"/>
      <c r="B94" s="264" t="s">
        <v>128</v>
      </c>
      <c r="C94" s="265">
        <f t="shared" si="3"/>
        <v>1</v>
      </c>
      <c r="D94" s="271"/>
      <c r="E94" s="272"/>
      <c r="F94" s="272"/>
      <c r="G94" s="272"/>
      <c r="H94" s="273"/>
      <c r="I94" s="274">
        <f t="shared" si="8"/>
        <v>0</v>
      </c>
      <c r="J94" s="271"/>
      <c r="K94" s="272"/>
      <c r="L94" s="272"/>
      <c r="M94" s="272"/>
      <c r="N94" s="272">
        <v>1</v>
      </c>
      <c r="O94" s="275"/>
      <c r="P94" s="276">
        <f t="shared" si="9"/>
        <v>1</v>
      </c>
    </row>
    <row r="95" spans="1:16" s="5" customFormat="1" ht="12.75" customHeight="1" hidden="1">
      <c r="A95" s="263"/>
      <c r="B95" s="264"/>
      <c r="C95" s="265">
        <f t="shared" si="3"/>
        <v>0</v>
      </c>
      <c r="D95" s="266"/>
      <c r="E95" s="267"/>
      <c r="F95" s="267"/>
      <c r="G95" s="267"/>
      <c r="H95" s="268"/>
      <c r="I95" s="265">
        <f t="shared" si="8"/>
        <v>0</v>
      </c>
      <c r="J95" s="266"/>
      <c r="K95" s="267"/>
      <c r="L95" s="267"/>
      <c r="M95" s="267"/>
      <c r="N95" s="267"/>
      <c r="O95" s="269"/>
      <c r="P95" s="270">
        <f t="shared" si="9"/>
        <v>0</v>
      </c>
    </row>
    <row r="96" spans="2:16" s="5" customFormat="1" ht="12.75" customHeight="1" hidden="1">
      <c r="B96" s="264"/>
      <c r="C96" s="265">
        <f t="shared" si="3"/>
        <v>0</v>
      </c>
      <c r="D96" s="271"/>
      <c r="E96" s="272"/>
      <c r="F96" s="272"/>
      <c r="G96" s="272"/>
      <c r="H96" s="273"/>
      <c r="I96" s="274">
        <f t="shared" si="8"/>
        <v>0</v>
      </c>
      <c r="J96" s="271"/>
      <c r="K96" s="272"/>
      <c r="L96" s="272"/>
      <c r="M96" s="272"/>
      <c r="N96" s="272"/>
      <c r="O96" s="275"/>
      <c r="P96" s="276">
        <f t="shared" si="9"/>
        <v>0</v>
      </c>
    </row>
    <row r="97" spans="2:16" s="5" customFormat="1" ht="12.75" customHeight="1" hidden="1">
      <c r="B97" s="264"/>
      <c r="C97" s="265">
        <f t="shared" si="3"/>
        <v>0</v>
      </c>
      <c r="D97" s="266"/>
      <c r="E97" s="267"/>
      <c r="F97" s="267"/>
      <c r="G97" s="267"/>
      <c r="H97" s="268"/>
      <c r="I97" s="265">
        <f t="shared" si="8"/>
        <v>0</v>
      </c>
      <c r="J97" s="266"/>
      <c r="K97" s="267"/>
      <c r="L97" s="267"/>
      <c r="M97" s="267"/>
      <c r="N97" s="267"/>
      <c r="O97" s="269"/>
      <c r="P97" s="270">
        <f t="shared" si="9"/>
        <v>0</v>
      </c>
    </row>
    <row r="98" spans="2:16" s="5" customFormat="1" ht="12.75" customHeight="1" hidden="1">
      <c r="B98" s="264"/>
      <c r="C98" s="265">
        <f t="shared" si="3"/>
        <v>0</v>
      </c>
      <c r="D98" s="271"/>
      <c r="E98" s="272"/>
      <c r="F98" s="272"/>
      <c r="G98" s="272"/>
      <c r="H98" s="273"/>
      <c r="I98" s="274">
        <f t="shared" si="8"/>
        <v>0</v>
      </c>
      <c r="J98" s="271"/>
      <c r="K98" s="272"/>
      <c r="L98" s="272"/>
      <c r="M98" s="272"/>
      <c r="N98" s="272"/>
      <c r="O98" s="275"/>
      <c r="P98" s="276">
        <f t="shared" si="9"/>
        <v>0</v>
      </c>
    </row>
    <row r="99" spans="2:16" s="5" customFormat="1" ht="12.75" customHeight="1" hidden="1">
      <c r="B99" s="264"/>
      <c r="C99" s="265">
        <f t="shared" si="3"/>
        <v>0</v>
      </c>
      <c r="D99" s="266"/>
      <c r="E99" s="267"/>
      <c r="F99" s="267"/>
      <c r="G99" s="267"/>
      <c r="H99" s="268"/>
      <c r="I99" s="265">
        <f t="shared" si="8"/>
        <v>0</v>
      </c>
      <c r="J99" s="266"/>
      <c r="K99" s="267"/>
      <c r="L99" s="267"/>
      <c r="M99" s="267"/>
      <c r="N99" s="267"/>
      <c r="O99" s="269"/>
      <c r="P99" s="270">
        <f t="shared" si="9"/>
        <v>0</v>
      </c>
    </row>
    <row r="100" spans="2:16" s="5" customFormat="1" ht="12.75" customHeight="1" hidden="1">
      <c r="B100" s="264"/>
      <c r="C100" s="265">
        <f t="shared" si="3"/>
        <v>0</v>
      </c>
      <c r="D100" s="271"/>
      <c r="E100" s="272"/>
      <c r="F100" s="272"/>
      <c r="G100" s="272"/>
      <c r="H100" s="273"/>
      <c r="I100" s="274">
        <f t="shared" si="8"/>
        <v>0</v>
      </c>
      <c r="J100" s="271"/>
      <c r="K100" s="272"/>
      <c r="L100" s="272"/>
      <c r="M100" s="272"/>
      <c r="N100" s="272"/>
      <c r="O100" s="275"/>
      <c r="P100" s="276">
        <f t="shared" si="9"/>
        <v>0</v>
      </c>
    </row>
    <row r="101" spans="2:16" s="5" customFormat="1" ht="12.75" customHeight="1" hidden="1">
      <c r="B101" s="264"/>
      <c r="C101" s="265">
        <f t="shared" si="3"/>
        <v>0</v>
      </c>
      <c r="D101" s="266"/>
      <c r="E101" s="267"/>
      <c r="F101" s="267"/>
      <c r="G101" s="267"/>
      <c r="H101" s="268"/>
      <c r="I101" s="265">
        <f t="shared" si="8"/>
        <v>0</v>
      </c>
      <c r="J101" s="266"/>
      <c r="K101" s="267"/>
      <c r="L101" s="267"/>
      <c r="M101" s="267"/>
      <c r="N101" s="267"/>
      <c r="O101" s="269"/>
      <c r="P101" s="270">
        <f t="shared" si="9"/>
        <v>0</v>
      </c>
    </row>
    <row r="102" spans="2:16" s="5" customFormat="1" ht="12.75" customHeight="1" hidden="1">
      <c r="B102" s="137"/>
      <c r="C102" s="1">
        <f t="shared" si="3"/>
        <v>0</v>
      </c>
      <c r="D102" s="248"/>
      <c r="E102" s="254"/>
      <c r="F102" s="254"/>
      <c r="G102" s="254"/>
      <c r="H102" s="251"/>
      <c r="I102" s="158">
        <f t="shared" si="8"/>
        <v>0</v>
      </c>
      <c r="J102" s="248"/>
      <c r="K102" s="254"/>
      <c r="L102" s="254"/>
      <c r="M102" s="254"/>
      <c r="N102" s="254"/>
      <c r="O102" s="262"/>
      <c r="P102" s="159">
        <f t="shared" si="9"/>
        <v>0</v>
      </c>
    </row>
    <row r="103" spans="1:16" s="165" customFormat="1" ht="20.25" customHeight="1">
      <c r="A103" s="509" t="s">
        <v>82</v>
      </c>
      <c r="B103" s="510"/>
      <c r="C103" s="239">
        <f t="shared" si="3"/>
        <v>78</v>
      </c>
      <c r="D103" s="250">
        <f aca="true" t="shared" si="10" ref="D103:P103">SUM(D84:D102)</f>
        <v>6</v>
      </c>
      <c r="E103" s="240">
        <f t="shared" si="10"/>
        <v>3</v>
      </c>
      <c r="F103" s="240">
        <f t="shared" si="10"/>
        <v>8</v>
      </c>
      <c r="G103" s="240">
        <f t="shared" si="10"/>
        <v>16</v>
      </c>
      <c r="H103" s="253">
        <f t="shared" si="10"/>
        <v>5</v>
      </c>
      <c r="I103" s="242">
        <f t="shared" si="10"/>
        <v>38</v>
      </c>
      <c r="J103" s="243">
        <f t="shared" si="10"/>
        <v>2</v>
      </c>
      <c r="K103" s="240">
        <f t="shared" si="10"/>
        <v>0</v>
      </c>
      <c r="L103" s="240">
        <f t="shared" si="10"/>
        <v>2</v>
      </c>
      <c r="M103" s="240">
        <f t="shared" si="10"/>
        <v>35</v>
      </c>
      <c r="N103" s="240">
        <f t="shared" si="10"/>
        <v>1</v>
      </c>
      <c r="O103" s="241">
        <f t="shared" si="10"/>
        <v>0</v>
      </c>
      <c r="P103" s="245">
        <f t="shared" si="10"/>
        <v>40</v>
      </c>
    </row>
    <row r="104" spans="1:16" ht="19.5" customHeight="1">
      <c r="A104" s="511" t="s">
        <v>49</v>
      </c>
      <c r="B104" s="512"/>
      <c r="C104" s="366">
        <f>I104+P104</f>
        <v>1026</v>
      </c>
      <c r="D104" s="367">
        <f aca="true" t="shared" si="11" ref="D104:P104">D83+D103</f>
        <v>17</v>
      </c>
      <c r="E104" s="368">
        <f t="shared" si="11"/>
        <v>114</v>
      </c>
      <c r="F104" s="368">
        <f t="shared" si="11"/>
        <v>253</v>
      </c>
      <c r="G104" s="368">
        <f t="shared" si="11"/>
        <v>16</v>
      </c>
      <c r="H104" s="369">
        <f t="shared" si="11"/>
        <v>66</v>
      </c>
      <c r="I104" s="369">
        <f t="shared" si="11"/>
        <v>466</v>
      </c>
      <c r="J104" s="367">
        <f t="shared" si="11"/>
        <v>25</v>
      </c>
      <c r="K104" s="368">
        <f t="shared" si="11"/>
        <v>9</v>
      </c>
      <c r="L104" s="368">
        <f t="shared" si="11"/>
        <v>82</v>
      </c>
      <c r="M104" s="368">
        <f t="shared" si="11"/>
        <v>423</v>
      </c>
      <c r="N104" s="368">
        <f t="shared" si="11"/>
        <v>15</v>
      </c>
      <c r="O104" s="370">
        <f t="shared" si="11"/>
        <v>6</v>
      </c>
      <c r="P104" s="367">
        <f t="shared" si="11"/>
        <v>560</v>
      </c>
    </row>
    <row r="106" ht="12.75">
      <c r="B106" s="138" t="s">
        <v>100</v>
      </c>
    </row>
  </sheetData>
  <sheetProtection/>
  <mergeCells count="5">
    <mergeCell ref="A1:P1"/>
    <mergeCell ref="A3:B3"/>
    <mergeCell ref="A83:B83"/>
    <mergeCell ref="A103:B103"/>
    <mergeCell ref="A104:B104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6"/>
  <dimension ref="A1:O22"/>
  <sheetViews>
    <sheetView showGridLines="0" showZeros="0" tabSelected="1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E27" sqref="E27"/>
    </sheetView>
  </sheetViews>
  <sheetFormatPr defaultColWidth="9.00390625" defaultRowHeight="12.75"/>
  <cols>
    <col min="1" max="1" width="22.875" style="418" customWidth="1"/>
    <col min="2" max="5" width="20.875" style="418" customWidth="1"/>
    <col min="6" max="16384" width="9.125" style="418" customWidth="1"/>
  </cols>
  <sheetData>
    <row r="1" s="449" customFormat="1" ht="25.5" customHeight="1">
      <c r="A1" s="451" t="s">
        <v>195</v>
      </c>
    </row>
    <row r="2" spans="1:5" s="449" customFormat="1" ht="30.75" customHeight="1">
      <c r="A2" s="450"/>
      <c r="B2" s="513" t="s">
        <v>192</v>
      </c>
      <c r="C2" s="514"/>
      <c r="D2" s="513" t="s">
        <v>191</v>
      </c>
      <c r="E2" s="517"/>
    </row>
    <row r="3" spans="1:10" s="425" customFormat="1" ht="13.5" customHeight="1">
      <c r="A3" s="448"/>
      <c r="B3" s="515"/>
      <c r="C3" s="516"/>
      <c r="D3" s="515"/>
      <c r="E3" s="518"/>
      <c r="F3" s="439"/>
      <c r="G3" s="439"/>
      <c r="H3" s="439"/>
      <c r="I3" s="439"/>
      <c r="J3" s="439"/>
    </row>
    <row r="4" spans="1:15" s="425" customFormat="1" ht="18" customHeight="1">
      <c r="A4" s="448" t="s">
        <v>51</v>
      </c>
      <c r="B4" s="447" t="s">
        <v>171</v>
      </c>
      <c r="C4" s="446" t="s">
        <v>172</v>
      </c>
      <c r="D4" s="445" t="s">
        <v>171</v>
      </c>
      <c r="E4" s="444" t="s">
        <v>172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s="425" customFormat="1" ht="31.5" customHeight="1">
      <c r="A5" s="443" t="s">
        <v>50</v>
      </c>
      <c r="B5" s="442">
        <v>485</v>
      </c>
      <c r="C5" s="442">
        <v>519</v>
      </c>
      <c r="D5" s="441">
        <v>793</v>
      </c>
      <c r="E5" s="440">
        <v>468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1:5" s="425" customFormat="1" ht="25.5" customHeight="1">
      <c r="A6" s="433" t="s">
        <v>53</v>
      </c>
      <c r="B6" s="432">
        <v>4</v>
      </c>
      <c r="C6" s="432">
        <v>7</v>
      </c>
      <c r="D6" s="431">
        <v>0</v>
      </c>
      <c r="E6" s="438">
        <v>0</v>
      </c>
    </row>
    <row r="7" spans="1:5" s="425" customFormat="1" ht="25.5" customHeight="1">
      <c r="A7" s="433" t="s">
        <v>55</v>
      </c>
      <c r="B7" s="432">
        <v>111</v>
      </c>
      <c r="C7" s="432">
        <v>67</v>
      </c>
      <c r="D7" s="431">
        <v>0</v>
      </c>
      <c r="E7" s="430">
        <v>0</v>
      </c>
    </row>
    <row r="8" spans="1:5" s="425" customFormat="1" ht="25.5" customHeight="1">
      <c r="A8" s="433" t="s">
        <v>56</v>
      </c>
      <c r="B8" s="432">
        <v>75</v>
      </c>
      <c r="C8" s="432">
        <v>115</v>
      </c>
      <c r="D8" s="431">
        <v>0</v>
      </c>
      <c r="E8" s="430">
        <v>2</v>
      </c>
    </row>
    <row r="9" spans="1:5" s="425" customFormat="1" ht="25.5" customHeight="1">
      <c r="A9" s="433" t="s">
        <v>60</v>
      </c>
      <c r="B9" s="432">
        <v>0</v>
      </c>
      <c r="C9" s="432">
        <v>0</v>
      </c>
      <c r="D9" s="431">
        <v>8</v>
      </c>
      <c r="E9" s="430">
        <v>0</v>
      </c>
    </row>
    <row r="10" spans="1:5" s="425" customFormat="1" ht="25.5" customHeight="1">
      <c r="A10" s="433" t="s">
        <v>61</v>
      </c>
      <c r="B10" s="432">
        <v>270</v>
      </c>
      <c r="C10" s="432">
        <v>300</v>
      </c>
      <c r="D10" s="431">
        <v>265</v>
      </c>
      <c r="E10" s="430">
        <v>241</v>
      </c>
    </row>
    <row r="11" spans="1:5" s="425" customFormat="1" ht="34.5" customHeight="1">
      <c r="A11" s="437" t="s">
        <v>80</v>
      </c>
      <c r="B11" s="436">
        <v>460</v>
      </c>
      <c r="C11" s="434">
        <v>489</v>
      </c>
      <c r="D11" s="435">
        <v>273</v>
      </c>
      <c r="E11" s="434">
        <v>243</v>
      </c>
    </row>
    <row r="12" spans="1:5" s="425" customFormat="1" ht="25.5" customHeight="1">
      <c r="A12" s="433" t="s">
        <v>54</v>
      </c>
      <c r="B12" s="432">
        <v>13</v>
      </c>
      <c r="C12" s="432">
        <v>16</v>
      </c>
      <c r="D12" s="431">
        <v>1</v>
      </c>
      <c r="E12" s="430">
        <v>1</v>
      </c>
    </row>
    <row r="13" spans="1:5" s="425" customFormat="1" ht="25.5" customHeight="1">
      <c r="A13" s="433" t="s">
        <v>57</v>
      </c>
      <c r="B13" s="432">
        <v>0</v>
      </c>
      <c r="C13" s="432">
        <v>0</v>
      </c>
      <c r="D13" s="431">
        <v>0</v>
      </c>
      <c r="E13" s="430">
        <v>0</v>
      </c>
    </row>
    <row r="14" spans="1:5" ht="25.5" customHeight="1">
      <c r="A14" s="433" t="s">
        <v>58</v>
      </c>
      <c r="B14" s="432">
        <v>2</v>
      </c>
      <c r="C14" s="432">
        <v>1</v>
      </c>
      <c r="D14" s="431">
        <v>1</v>
      </c>
      <c r="E14" s="430">
        <v>19</v>
      </c>
    </row>
    <row r="15" spans="1:5" s="425" customFormat="1" ht="25.5" customHeight="1">
      <c r="A15" s="433" t="s">
        <v>59</v>
      </c>
      <c r="B15" s="432">
        <v>10</v>
      </c>
      <c r="C15" s="432">
        <v>13</v>
      </c>
      <c r="D15" s="431">
        <v>518</v>
      </c>
      <c r="E15" s="430">
        <v>205</v>
      </c>
    </row>
    <row r="16" spans="1:5" s="425" customFormat="1" ht="34.5" customHeight="1">
      <c r="A16" s="429" t="s">
        <v>0</v>
      </c>
      <c r="B16" s="428">
        <v>25</v>
      </c>
      <c r="C16" s="426">
        <v>30</v>
      </c>
      <c r="D16" s="427">
        <v>520</v>
      </c>
      <c r="E16" s="426">
        <v>225</v>
      </c>
    </row>
    <row r="18" s="417" customFormat="1" ht="25.5" customHeight="1">
      <c r="A18" s="424" t="s">
        <v>190</v>
      </c>
    </row>
    <row r="19" s="423" customFormat="1" ht="18" customHeight="1"/>
    <row r="20" spans="1:5" s="420" customFormat="1" ht="12.75" customHeight="1">
      <c r="A20" s="422"/>
      <c r="B20" s="421"/>
      <c r="C20" s="421"/>
      <c r="D20" s="421"/>
      <c r="E20" s="421"/>
    </row>
    <row r="22" ht="15.75">
      <c r="B22" s="419"/>
    </row>
  </sheetData>
  <sheetProtection/>
  <mergeCells count="2">
    <mergeCell ref="B2:C3"/>
    <mergeCell ref="D2:E3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showZeros="0"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15.375" style="181" customWidth="1"/>
    <col min="2" max="2" width="23.125" style="181" customWidth="1"/>
    <col min="3" max="4" width="17.375" style="217" customWidth="1"/>
    <col min="5" max="6" width="17.375" style="218" customWidth="1"/>
    <col min="7" max="7" width="3.375" style="181" customWidth="1"/>
    <col min="8" max="8" width="23.00390625" style="181" customWidth="1"/>
    <col min="9" max="9" width="28.875" style="181" customWidth="1"/>
    <col min="10" max="10" width="16.875" style="219" customWidth="1"/>
    <col min="11" max="11" width="16.375" style="219" customWidth="1"/>
    <col min="12" max="12" width="18.75390625" style="218" customWidth="1"/>
    <col min="13" max="13" width="15.75390625" style="218" customWidth="1"/>
    <col min="14" max="16384" width="9.125" style="181" customWidth="1"/>
  </cols>
  <sheetData>
    <row r="1" spans="1:6" s="166" customFormat="1" ht="19.5" customHeight="1">
      <c r="A1" s="226" t="s">
        <v>193</v>
      </c>
      <c r="B1" s="220"/>
      <c r="C1" s="220"/>
      <c r="D1" s="220"/>
      <c r="E1" s="224"/>
      <c r="F1" s="224"/>
    </row>
    <row r="2" spans="1:6" s="166" customFormat="1" ht="7.5" customHeight="1" thickBot="1">
      <c r="A2" s="226"/>
      <c r="B2" s="220"/>
      <c r="C2" s="220"/>
      <c r="D2" s="220"/>
      <c r="E2" s="224"/>
      <c r="F2" s="224"/>
    </row>
    <row r="3" spans="1:13" s="171" customFormat="1" ht="15.75" customHeight="1" thickTop="1">
      <c r="A3" s="167"/>
      <c r="B3" s="167" t="s">
        <v>73</v>
      </c>
      <c r="C3" s="168" t="s">
        <v>33</v>
      </c>
      <c r="D3" s="168"/>
      <c r="E3" s="169" t="s">
        <v>34</v>
      </c>
      <c r="F3" s="170"/>
      <c r="H3" s="167" t="s">
        <v>32</v>
      </c>
      <c r="I3" s="167" t="s">
        <v>73</v>
      </c>
      <c r="J3" s="168" t="s">
        <v>33</v>
      </c>
      <c r="K3" s="168"/>
      <c r="L3" s="169" t="s">
        <v>34</v>
      </c>
      <c r="M3" s="170"/>
    </row>
    <row r="4" spans="1:14" s="171" customFormat="1" ht="15.75" customHeight="1" thickBot="1">
      <c r="A4" s="172"/>
      <c r="B4" s="172"/>
      <c r="C4" s="225" t="s">
        <v>171</v>
      </c>
      <c r="D4" s="174" t="s">
        <v>172</v>
      </c>
      <c r="E4" s="173" t="s">
        <v>171</v>
      </c>
      <c r="F4" s="174" t="s">
        <v>172</v>
      </c>
      <c r="G4" s="175"/>
      <c r="H4" s="176"/>
      <c r="I4" s="176"/>
      <c r="J4" s="225" t="s">
        <v>171</v>
      </c>
      <c r="K4" s="174" t="s">
        <v>172</v>
      </c>
      <c r="L4" s="173" t="s">
        <v>171</v>
      </c>
      <c r="M4" s="174" t="s">
        <v>172</v>
      </c>
      <c r="N4" s="175"/>
    </row>
    <row r="5" spans="1:19" s="171" customFormat="1" ht="15.75" customHeight="1" thickBot="1" thickTop="1">
      <c r="A5" s="177"/>
      <c r="B5" s="177"/>
      <c r="C5" s="178"/>
      <c r="D5" s="178"/>
      <c r="E5" s="178"/>
      <c r="F5" s="178"/>
      <c r="G5" s="175"/>
      <c r="H5" s="179"/>
      <c r="I5" s="179"/>
      <c r="J5" s="178"/>
      <c r="K5" s="178"/>
      <c r="L5" s="178"/>
      <c r="M5" s="178"/>
      <c r="N5" s="175"/>
      <c r="O5" s="175"/>
      <c r="P5" s="175"/>
      <c r="Q5" s="175"/>
      <c r="R5" s="175"/>
      <c r="S5" s="175"/>
    </row>
    <row r="6" spans="1:19" ht="24" customHeight="1" thickTop="1">
      <c r="A6" s="371" t="s">
        <v>35</v>
      </c>
      <c r="B6" s="371" t="s">
        <v>69</v>
      </c>
      <c r="C6" s="372"/>
      <c r="D6" s="373"/>
      <c r="E6" s="374">
        <v>2973092</v>
      </c>
      <c r="F6" s="375">
        <v>441260</v>
      </c>
      <c r="G6" s="180"/>
      <c r="H6" s="391" t="s">
        <v>36</v>
      </c>
      <c r="I6" s="391" t="s">
        <v>69</v>
      </c>
      <c r="J6" s="392">
        <f>SUM(J7:J9)</f>
        <v>0</v>
      </c>
      <c r="K6" s="393">
        <f>SUM(K7:K9)</f>
        <v>3</v>
      </c>
      <c r="L6" s="374">
        <v>0</v>
      </c>
      <c r="M6" s="375">
        <v>37000</v>
      </c>
      <c r="N6" s="180"/>
      <c r="O6" s="180"/>
      <c r="P6" s="180"/>
      <c r="Q6" s="180"/>
      <c r="R6" s="180"/>
      <c r="S6" s="180"/>
    </row>
    <row r="7" spans="1:13" ht="19.5" customHeight="1">
      <c r="A7" s="186" t="s">
        <v>5</v>
      </c>
      <c r="B7" s="309" t="s">
        <v>6</v>
      </c>
      <c r="C7" s="312">
        <v>2.7833</v>
      </c>
      <c r="D7" s="313">
        <v>1.5391</v>
      </c>
      <c r="E7" s="183">
        <v>112463</v>
      </c>
      <c r="F7" s="184">
        <v>82896</v>
      </c>
      <c r="H7" s="182" t="s">
        <v>5</v>
      </c>
      <c r="I7" s="182" t="s">
        <v>7</v>
      </c>
      <c r="J7" s="185"/>
      <c r="K7" s="188">
        <v>3</v>
      </c>
      <c r="L7" s="183"/>
      <c r="M7" s="184"/>
    </row>
    <row r="8" spans="1:13" ht="19.5" customHeight="1">
      <c r="A8" s="186"/>
      <c r="B8" s="309" t="s">
        <v>8</v>
      </c>
      <c r="C8" s="324"/>
      <c r="D8" s="315"/>
      <c r="E8" s="183"/>
      <c r="F8" s="184"/>
      <c r="H8" s="182"/>
      <c r="I8" s="182" t="s">
        <v>9</v>
      </c>
      <c r="J8" s="185"/>
      <c r="K8" s="188"/>
      <c r="L8" s="183"/>
      <c r="M8" s="184"/>
    </row>
    <row r="9" spans="1:13" ht="19.5" customHeight="1">
      <c r="A9" s="186"/>
      <c r="B9" s="309" t="s">
        <v>10</v>
      </c>
      <c r="C9" s="312">
        <v>1.384</v>
      </c>
      <c r="D9" s="313">
        <v>0.0001</v>
      </c>
      <c r="E9" s="183">
        <v>22701</v>
      </c>
      <c r="F9" s="184">
        <v>4</v>
      </c>
      <c r="H9" s="182"/>
      <c r="I9" s="182" t="s">
        <v>11</v>
      </c>
      <c r="J9" s="185"/>
      <c r="K9" s="188"/>
      <c r="L9" s="183"/>
      <c r="M9" s="184"/>
    </row>
    <row r="10" spans="1:13" ht="19.5" customHeight="1">
      <c r="A10" s="186"/>
      <c r="B10" s="309" t="s">
        <v>12</v>
      </c>
      <c r="C10" s="312">
        <v>0.275</v>
      </c>
      <c r="D10" s="313"/>
      <c r="E10" s="183">
        <v>51400</v>
      </c>
      <c r="F10" s="184"/>
      <c r="H10" s="394" t="s">
        <v>14</v>
      </c>
      <c r="I10" s="394" t="s">
        <v>69</v>
      </c>
      <c r="J10" s="395">
        <f>SUM(J11:J14)</f>
        <v>135</v>
      </c>
      <c r="K10" s="396">
        <f>SUM(K11:K14)</f>
        <v>276</v>
      </c>
      <c r="L10" s="397">
        <f>L11+L12+L13+L14</f>
        <v>6332600</v>
      </c>
      <c r="M10" s="398">
        <f>SUM(M11:M14)</f>
        <v>14967400</v>
      </c>
    </row>
    <row r="11" spans="1:13" ht="19.5" customHeight="1">
      <c r="A11" s="186"/>
      <c r="B11" s="309" t="s">
        <v>13</v>
      </c>
      <c r="C11" s="312">
        <v>3.195</v>
      </c>
      <c r="D11" s="313">
        <v>0.0819</v>
      </c>
      <c r="E11" s="183">
        <v>643826</v>
      </c>
      <c r="F11" s="184">
        <v>16401</v>
      </c>
      <c r="H11" s="182" t="s">
        <v>5</v>
      </c>
      <c r="I11" s="399" t="s">
        <v>152</v>
      </c>
      <c r="J11" s="187">
        <v>121</v>
      </c>
      <c r="K11" s="188">
        <f>23+203</f>
        <v>226</v>
      </c>
      <c r="L11" s="189">
        <v>6010000</v>
      </c>
      <c r="M11" s="319">
        <f>1820000+10620900</f>
        <v>12440900</v>
      </c>
    </row>
    <row r="12" spans="1:13" ht="19.5" customHeight="1">
      <c r="A12" s="186"/>
      <c r="B12" s="309" t="s">
        <v>15</v>
      </c>
      <c r="C12" s="312">
        <f>52.8966+5.7</f>
        <v>58.5966</v>
      </c>
      <c r="D12" s="313">
        <v>5.2988</v>
      </c>
      <c r="E12" s="183">
        <v>2041225</v>
      </c>
      <c r="F12" s="184">
        <v>338052</v>
      </c>
      <c r="H12" s="186" t="s">
        <v>48</v>
      </c>
      <c r="I12" s="293" t="s">
        <v>17</v>
      </c>
      <c r="J12" s="187">
        <v>8</v>
      </c>
      <c r="K12" s="296">
        <v>17</v>
      </c>
      <c r="L12" s="297">
        <v>75600</v>
      </c>
      <c r="M12" s="260">
        <v>264500</v>
      </c>
    </row>
    <row r="13" spans="1:13" ht="19.5" customHeight="1">
      <c r="A13" s="186"/>
      <c r="B13" s="181" t="s">
        <v>15</v>
      </c>
      <c r="C13" s="400" t="s">
        <v>185</v>
      </c>
      <c r="D13" s="400" t="s">
        <v>186</v>
      </c>
      <c r="E13" s="183"/>
      <c r="F13" s="184"/>
      <c r="H13" s="294"/>
      <c r="I13" s="293" t="s">
        <v>150</v>
      </c>
      <c r="J13" s="219">
        <v>2</v>
      </c>
      <c r="K13" s="317">
        <v>9</v>
      </c>
      <c r="L13" s="218">
        <v>135000</v>
      </c>
      <c r="M13" s="318">
        <v>505000</v>
      </c>
    </row>
    <row r="14" spans="1:13" ht="19.5" customHeight="1">
      <c r="A14" s="186"/>
      <c r="B14" s="309" t="s">
        <v>16</v>
      </c>
      <c r="C14" s="312"/>
      <c r="D14" s="313" t="s">
        <v>187</v>
      </c>
      <c r="E14" s="183"/>
      <c r="F14" s="184">
        <v>250</v>
      </c>
      <c r="H14" s="295"/>
      <c r="I14" s="293" t="s">
        <v>151</v>
      </c>
      <c r="J14" s="219">
        <v>4</v>
      </c>
      <c r="K14" s="320">
        <v>24</v>
      </c>
      <c r="L14" s="218">
        <v>112000</v>
      </c>
      <c r="M14" s="321">
        <v>1757000</v>
      </c>
    </row>
    <row r="15" spans="1:13" s="192" customFormat="1" ht="19.5" customHeight="1">
      <c r="A15" s="186"/>
      <c r="B15" s="309" t="s">
        <v>16</v>
      </c>
      <c r="C15" s="314"/>
      <c r="D15" s="315"/>
      <c r="E15" s="212"/>
      <c r="F15" s="191"/>
      <c r="H15" s="394" t="s">
        <v>19</v>
      </c>
      <c r="I15" s="394" t="s">
        <v>48</v>
      </c>
      <c r="J15" s="401"/>
      <c r="K15" s="402"/>
      <c r="L15" s="397">
        <f>L16+L17+L18+L19</f>
        <v>18754145</v>
      </c>
      <c r="M15" s="398">
        <f>M16+M19+M17</f>
        <v>24156678</v>
      </c>
    </row>
    <row r="16" spans="1:13" s="193" customFormat="1" ht="20.25" customHeight="1">
      <c r="A16" s="306"/>
      <c r="B16" s="309" t="s">
        <v>129</v>
      </c>
      <c r="C16" s="312"/>
      <c r="D16" s="325"/>
      <c r="E16" s="194"/>
      <c r="F16" s="303"/>
      <c r="H16" s="195" t="s">
        <v>5</v>
      </c>
      <c r="I16" s="279" t="s">
        <v>168</v>
      </c>
      <c r="J16" s="288"/>
      <c r="K16" s="302"/>
      <c r="L16" s="196">
        <f>'[7]5'!C9</f>
        <v>14379786</v>
      </c>
      <c r="M16" s="408">
        <f>'[7]5'!E9</f>
        <v>11182699</v>
      </c>
    </row>
    <row r="17" spans="1:13" s="193" customFormat="1" ht="20.25" customHeight="1">
      <c r="A17" s="307"/>
      <c r="B17" s="309" t="s">
        <v>18</v>
      </c>
      <c r="C17" s="312" t="s">
        <v>188</v>
      </c>
      <c r="D17" s="316"/>
      <c r="E17" s="413">
        <v>360</v>
      </c>
      <c r="F17" s="304"/>
      <c r="H17" s="195"/>
      <c r="I17" s="182" t="s">
        <v>22</v>
      </c>
      <c r="J17" s="301"/>
      <c r="K17" s="292"/>
      <c r="L17" s="259">
        <f>'[7]5'!C8</f>
        <v>300501</v>
      </c>
      <c r="M17" s="409">
        <f>'[7]5'!E8</f>
        <v>216231</v>
      </c>
    </row>
    <row r="18" spans="1:13" ht="20.25" customHeight="1">
      <c r="A18" s="294"/>
      <c r="B18" s="309" t="s">
        <v>37</v>
      </c>
      <c r="C18" s="312">
        <v>11.3563</v>
      </c>
      <c r="D18" s="313">
        <v>0.0664</v>
      </c>
      <c r="E18" s="414">
        <v>101117</v>
      </c>
      <c r="F18" s="415">
        <v>3657</v>
      </c>
      <c r="H18" s="182"/>
      <c r="I18" s="182" t="s">
        <v>25</v>
      </c>
      <c r="J18" s="291"/>
      <c r="K18" s="284"/>
      <c r="L18" s="259"/>
      <c r="M18" s="281"/>
    </row>
    <row r="19" spans="1:13" ht="19.5" customHeight="1" thickBot="1">
      <c r="A19" s="278"/>
      <c r="B19" s="278" t="s">
        <v>37</v>
      </c>
      <c r="C19" s="403" t="s">
        <v>189</v>
      </c>
      <c r="D19" s="416"/>
      <c r="E19" s="305"/>
      <c r="F19" s="308"/>
      <c r="H19" s="182"/>
      <c r="I19" s="232" t="s">
        <v>27</v>
      </c>
      <c r="J19" s="283"/>
      <c r="L19" s="280">
        <v>4073858</v>
      </c>
      <c r="M19" s="282">
        <v>12757748</v>
      </c>
    </row>
    <row r="20" spans="8:11" ht="19.5" customHeight="1" thickBot="1" thickTop="1">
      <c r="H20" s="404"/>
      <c r="J20" s="405"/>
      <c r="K20" s="405"/>
    </row>
    <row r="21" spans="1:6" ht="19.5" customHeight="1" thickTop="1">
      <c r="A21" s="376" t="s">
        <v>20</v>
      </c>
      <c r="B21" s="376"/>
      <c r="C21" s="377">
        <f>C22+C26+C30</f>
        <v>283</v>
      </c>
      <c r="D21" s="378">
        <f>D22+D26+D30</f>
        <v>223</v>
      </c>
      <c r="E21" s="379">
        <v>15180</v>
      </c>
      <c r="F21" s="380">
        <v>17632</v>
      </c>
    </row>
    <row r="22" spans="1:13" ht="19.5" customHeight="1">
      <c r="A22" s="381" t="s">
        <v>21</v>
      </c>
      <c r="B22" s="381" t="s">
        <v>69</v>
      </c>
      <c r="C22" s="382">
        <f>C23+C24+C25</f>
        <v>7</v>
      </c>
      <c r="D22" s="383">
        <f>SUM(D23:D25)</f>
        <v>3</v>
      </c>
      <c r="E22" s="197"/>
      <c r="F22" s="198"/>
      <c r="H22" s="204"/>
      <c r="I22" s="204"/>
      <c r="J22" s="190"/>
      <c r="K22" s="190"/>
      <c r="L22" s="205"/>
      <c r="M22" s="205"/>
    </row>
    <row r="23" spans="1:14" ht="24" customHeight="1">
      <c r="A23" s="182" t="s">
        <v>23</v>
      </c>
      <c r="B23" s="182" t="s">
        <v>24</v>
      </c>
      <c r="C23" s="199">
        <v>1</v>
      </c>
      <c r="D23" s="188">
        <v>1</v>
      </c>
      <c r="E23" s="200"/>
      <c r="F23" s="191"/>
      <c r="H23" s="206"/>
      <c r="I23" s="206"/>
      <c r="J23" s="207"/>
      <c r="K23" s="207"/>
      <c r="L23" s="208"/>
      <c r="M23" s="208"/>
      <c r="N23" s="171"/>
    </row>
    <row r="24" spans="1:14" ht="19.5" customHeight="1">
      <c r="A24" s="182"/>
      <c r="B24" s="182" t="s">
        <v>26</v>
      </c>
      <c r="C24" s="199"/>
      <c r="D24" s="188"/>
      <c r="E24" s="200"/>
      <c r="F24" s="191"/>
      <c r="H24" s="206"/>
      <c r="I24" s="208"/>
      <c r="J24" s="209"/>
      <c r="K24" s="209"/>
      <c r="L24" s="208"/>
      <c r="M24" s="208"/>
      <c r="N24" s="171"/>
    </row>
    <row r="25" spans="1:14" ht="19.5" customHeight="1">
      <c r="A25" s="182"/>
      <c r="B25" s="182" t="s">
        <v>28</v>
      </c>
      <c r="C25" s="202">
        <v>6</v>
      </c>
      <c r="D25" s="203">
        <v>2</v>
      </c>
      <c r="E25" s="200"/>
      <c r="F25" s="191"/>
      <c r="H25" s="206"/>
      <c r="I25" s="206"/>
      <c r="J25" s="209"/>
      <c r="K25" s="209"/>
      <c r="L25" s="222"/>
      <c r="M25" s="222"/>
      <c r="N25" s="171"/>
    </row>
    <row r="26" spans="1:14" ht="24" customHeight="1">
      <c r="A26" s="381" t="s">
        <v>154</v>
      </c>
      <c r="B26" s="384" t="s">
        <v>69</v>
      </c>
      <c r="C26" s="385">
        <f>SUM(C27:C29)</f>
        <v>0</v>
      </c>
      <c r="D26" s="383">
        <f>SUM(D27:D29)</f>
        <v>0</v>
      </c>
      <c r="E26" s="386"/>
      <c r="F26" s="387"/>
      <c r="H26" s="206"/>
      <c r="I26" s="206"/>
      <c r="J26" s="207"/>
      <c r="K26" s="207"/>
      <c r="L26" s="222"/>
      <c r="M26" s="223"/>
      <c r="N26" s="171"/>
    </row>
    <row r="27" spans="1:14" ht="19.5" customHeight="1">
      <c r="A27" s="182" t="s">
        <v>23</v>
      </c>
      <c r="B27" s="182" t="s">
        <v>155</v>
      </c>
      <c r="C27" s="199"/>
      <c r="D27" s="188"/>
      <c r="E27" s="200"/>
      <c r="F27" s="191"/>
      <c r="H27" s="204"/>
      <c r="I27" s="204"/>
      <c r="J27" s="209"/>
      <c r="K27" s="209"/>
      <c r="L27" s="208"/>
      <c r="M27" s="208"/>
      <c r="N27" s="171"/>
    </row>
    <row r="28" spans="1:14" ht="19.5" customHeight="1">
      <c r="A28" s="182"/>
      <c r="B28" s="182" t="s">
        <v>156</v>
      </c>
      <c r="C28" s="199"/>
      <c r="D28" s="188"/>
      <c r="E28" s="200"/>
      <c r="F28" s="191"/>
      <c r="H28" s="204"/>
      <c r="I28" s="204"/>
      <c r="J28" s="209"/>
      <c r="K28" s="209"/>
      <c r="L28" s="208"/>
      <c r="M28" s="208"/>
      <c r="N28" s="171"/>
    </row>
    <row r="29" spans="1:13" ht="19.5" customHeight="1" thickBot="1">
      <c r="A29" s="201"/>
      <c r="B29" s="232" t="s">
        <v>28</v>
      </c>
      <c r="C29" s="323"/>
      <c r="D29" s="322"/>
      <c r="E29" s="215"/>
      <c r="F29" s="216"/>
      <c r="G29" s="213"/>
      <c r="H29" s="204"/>
      <c r="I29" s="204"/>
      <c r="J29" s="190"/>
      <c r="K29" s="190"/>
      <c r="L29" s="212"/>
      <c r="M29" s="212"/>
    </row>
    <row r="30" spans="1:13" ht="19.5" customHeight="1" thickTop="1">
      <c r="A30" s="388" t="s">
        <v>29</v>
      </c>
      <c r="B30" s="388" t="s">
        <v>69</v>
      </c>
      <c r="C30" s="389">
        <f>C31+C32+C33</f>
        <v>276</v>
      </c>
      <c r="D30" s="390">
        <f>SUM(D31:D33)</f>
        <v>220</v>
      </c>
      <c r="E30" s="210"/>
      <c r="F30" s="211"/>
      <c r="G30" s="213"/>
      <c r="H30" s="204"/>
      <c r="I30" s="204"/>
      <c r="J30" s="190"/>
      <c r="K30" s="190"/>
      <c r="L30" s="212"/>
      <c r="M30" s="212"/>
    </row>
    <row r="31" spans="1:13" ht="25.5" customHeight="1">
      <c r="A31" s="182" t="s">
        <v>23</v>
      </c>
      <c r="B31" s="182" t="s">
        <v>30</v>
      </c>
      <c r="C31" s="199">
        <v>263</v>
      </c>
      <c r="D31" s="188">
        <v>169</v>
      </c>
      <c r="E31" s="200"/>
      <c r="F31" s="191"/>
      <c r="H31" s="204"/>
      <c r="I31" s="204"/>
      <c r="J31" s="190"/>
      <c r="K31" s="190"/>
      <c r="L31" s="212"/>
      <c r="M31" s="212"/>
    </row>
    <row r="32" spans="1:9" ht="18" customHeight="1">
      <c r="A32" s="182"/>
      <c r="B32" s="182" t="s">
        <v>31</v>
      </c>
      <c r="C32" s="199"/>
      <c r="D32" s="188"/>
      <c r="E32" s="200"/>
      <c r="F32" s="191"/>
      <c r="H32" s="136"/>
      <c r="I32" s="136"/>
    </row>
    <row r="33" spans="1:6" ht="26.25" customHeight="1" thickBot="1">
      <c r="A33" s="201"/>
      <c r="B33" s="201" t="s">
        <v>28</v>
      </c>
      <c r="C33" s="298">
        <v>13</v>
      </c>
      <c r="D33" s="214">
        <v>51</v>
      </c>
      <c r="E33" s="215"/>
      <c r="F33" s="216"/>
    </row>
    <row r="34" spans="1:2" ht="27" customHeight="1" thickTop="1">
      <c r="A34" s="257"/>
      <c r="B34" s="136"/>
    </row>
    <row r="35" spans="1:5" ht="36.75" customHeight="1">
      <c r="A35" s="519" t="s">
        <v>184</v>
      </c>
      <c r="B35" s="519"/>
      <c r="C35" s="519"/>
      <c r="D35" s="519"/>
      <c r="E35" s="519"/>
    </row>
  </sheetData>
  <sheetProtection/>
  <mergeCells count="1">
    <mergeCell ref="A35:E35"/>
  </mergeCells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010273</cp:lastModifiedBy>
  <cp:lastPrinted>2014-04-22T11:43:04Z</cp:lastPrinted>
  <dcterms:created xsi:type="dcterms:W3CDTF">1997-12-03T13:57:01Z</dcterms:created>
  <dcterms:modified xsi:type="dcterms:W3CDTF">2014-07-29T13:15:08Z</dcterms:modified>
  <cp:category/>
  <cp:version/>
  <cp:contentType/>
  <cp:contentStatus/>
</cp:coreProperties>
</file>