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4380" windowWidth="19320" windowHeight="8670" tabRatio="814" activeTab="4"/>
  </bookViews>
  <sheets>
    <sheet name="Jednostki SG" sheetId="1" r:id="rId1"/>
    <sheet name="Osobwy ruch graniczny" sheetId="2" r:id="rId2"/>
    <sheet name="Ruch środki transportu" sheetId="3" r:id="rId3"/>
    <sheet name=" Zatrzymani" sheetId="4" r:id="rId4"/>
    <sheet name="Przyjęci przekazani" sheetId="5" r:id="rId5"/>
    <sheet name="Ujawniony przemyt" sheetId="6" r:id="rId6"/>
    <sheet name="Ujawniony przemyt wg miejsca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ccessDatabase" hidden="1">"C:\BIURO_SG\TABELE\STAT_96\szablon za 1996 rok.mdb"</definedName>
    <definedName name="darek" localSheetId="4" hidden="1">{#N/A,#N/A,FALSE,"23"}</definedName>
    <definedName name="darek" localSheetId="5" hidden="1">{#N/A,#N/A,FALSE,"23"}</definedName>
    <definedName name="darek" localSheetId="6" hidden="1">{#N/A,#N/A,FALSE,"23"}</definedName>
    <definedName name="darek" hidden="1">{#N/A,#N/A,FALSE,"23"}</definedName>
    <definedName name="K_NIEZEZWOLENIA" localSheetId="3">'[3]Baza 2005'!#REF!</definedName>
    <definedName name="K_NIEZEZWOLENIA" localSheetId="1">'[2]Baza 2005'!#REF!</definedName>
    <definedName name="K_NIEZEZWOLENIA" localSheetId="4">'[4]Baza 2005'!#REF!</definedName>
    <definedName name="K_NIEZEZWOLENIA" localSheetId="2">'[2]Baza 2005'!#REF!</definedName>
    <definedName name="K_NIEZEZWOLENIA" localSheetId="5">'[5]Baza 2005'!#REF!</definedName>
    <definedName name="K_NIEZEZWOLENIA" localSheetId="6">'[9]Baza 2005'!#REF!</definedName>
    <definedName name="K_NIEZEZWOLENIA">'[1]Baza 2005'!#REF!</definedName>
    <definedName name="wrn.cudzoziemcy._.wydaleni._.99." localSheetId="3" hidden="1">{#N/A,#N/A,FALSE,"24"}</definedName>
    <definedName name="wrn.cudzoziemcy._.wydaleni._.99." localSheetId="1" hidden="1">{#N/A,#N/A,FALSE,"24"}</definedName>
    <definedName name="wrn.cudzoziemcy._.wydaleni._.99." localSheetId="4" hidden="1">{#N/A,#N/A,FALSE,"24"}</definedName>
    <definedName name="wrn.cudzoziemcy._.wydaleni._.99." localSheetId="2" hidden="1">{#N/A,#N/A,FALSE,"24"}</definedName>
    <definedName name="wrn.cudzoziemcy._.wydaleni._.99." localSheetId="5" hidden="1">{#N/A,#N/A,FALSE,"24"}</definedName>
    <definedName name="wrn.cudzoziemcy._.wydaleni._.99." localSheetId="6" hidden="1">{#N/A,#N/A,FALSE,"24"}</definedName>
    <definedName name="wrn.cudzoziemcy._.wydaleni._.99." hidden="1">{#N/A,#N/A,FALSE,"24"}</definedName>
    <definedName name="wrn.Przyjęci._.do._.RP._.99." localSheetId="3" hidden="1">{#N/A,#N/A,FALSE,"23"}</definedName>
    <definedName name="wrn.Przyjęci._.do._.RP._.99." localSheetId="1" hidden="1">{#N/A,#N/A,FALSE,"23"}</definedName>
    <definedName name="wrn.Przyjęci._.do._.RP._.99." localSheetId="4" hidden="1">{#N/A,#N/A,FALSE,"23"}</definedName>
    <definedName name="wrn.Przyjęci._.do._.RP._.99." localSheetId="2" hidden="1">{#N/A,#N/A,FALSE,"23"}</definedName>
    <definedName name="wrn.Przyjęci._.do._.RP._.99." localSheetId="5" hidden="1">{#N/A,#N/A,FALSE,"23"}</definedName>
    <definedName name="wrn.Przyjęci._.do._.RP._.99." localSheetId="6" hidden="1">{#N/A,#N/A,FALSE,"23"}</definedName>
    <definedName name="wrn.Przyjęci._.do._.RP._.99." hidden="1">{#N/A,#N/A,FALSE,"23"}</definedName>
  </definedNames>
  <calcPr fullCalcOnLoad="1"/>
</workbook>
</file>

<file path=xl/sharedStrings.xml><?xml version="1.0" encoding="utf-8"?>
<sst xmlns="http://schemas.openxmlformats.org/spreadsheetml/2006/main" count="511" uniqueCount="251">
  <si>
    <t>razem granica wewnętrzna UE</t>
  </si>
  <si>
    <t>Nadwiślański</t>
  </si>
  <si>
    <t>placówki SG</t>
  </si>
  <si>
    <t>na granicy zewnętrznej UE</t>
  </si>
  <si>
    <t>na granicy wewnętrznej UE</t>
  </si>
  <si>
    <t xml:space="preserve">   w tym:</t>
  </si>
  <si>
    <t xml:space="preserve">amfetamina </t>
  </si>
  <si>
    <t>ikony</t>
  </si>
  <si>
    <t>amfetamina</t>
  </si>
  <si>
    <t>numizmaty</t>
  </si>
  <si>
    <t xml:space="preserve">haszysz </t>
  </si>
  <si>
    <t>przedmioty zabytkowe</t>
  </si>
  <si>
    <t xml:space="preserve">heroina </t>
  </si>
  <si>
    <t xml:space="preserve">kokaina </t>
  </si>
  <si>
    <t>pojazdy mechaniczne</t>
  </si>
  <si>
    <t>marihuana</t>
  </si>
  <si>
    <t>ecstasy</t>
  </si>
  <si>
    <t>motocykle</t>
  </si>
  <si>
    <t>LSD</t>
  </si>
  <si>
    <t>towary handlowe</t>
  </si>
  <si>
    <t>broń i amunicja</t>
  </si>
  <si>
    <t xml:space="preserve">   broń</t>
  </si>
  <si>
    <t>alkohol</t>
  </si>
  <si>
    <t xml:space="preserve">       w tym:</t>
  </si>
  <si>
    <t>broń palna</t>
  </si>
  <si>
    <t>waluta obca</t>
  </si>
  <si>
    <t>broń gazowa</t>
  </si>
  <si>
    <t>inne towary</t>
  </si>
  <si>
    <t>inna</t>
  </si>
  <si>
    <t xml:space="preserve">    amunicja</t>
  </si>
  <si>
    <t>amunicja ostra</t>
  </si>
  <si>
    <t>amunicja gazowa</t>
  </si>
  <si>
    <t>Rodzaj</t>
  </si>
  <si>
    <t>ilość</t>
  </si>
  <si>
    <t xml:space="preserve">wartość </t>
  </si>
  <si>
    <t>narkotyki</t>
  </si>
  <si>
    <t>dobra kultury</t>
  </si>
  <si>
    <t>inne</t>
  </si>
  <si>
    <t>Źródło: Zarząd Graniczny KGSG</t>
  </si>
  <si>
    <r>
      <t xml:space="preserve">Oddział SG
</t>
    </r>
    <r>
      <rPr>
        <sz val="10"/>
        <rFont val="Times New Roman CE"/>
        <family val="1"/>
      </rPr>
      <t>jednostka organizacyjna</t>
    </r>
  </si>
  <si>
    <t>długość odcinka</t>
  </si>
  <si>
    <t>(na odcinku granicy)</t>
  </si>
  <si>
    <t>Warmińsko - Mazurski</t>
  </si>
  <si>
    <t>Podlaski</t>
  </si>
  <si>
    <t>Nadbużański</t>
  </si>
  <si>
    <t>Bieszczadzki</t>
  </si>
  <si>
    <t>Morski</t>
  </si>
  <si>
    <t xml:space="preserve"> </t>
  </si>
  <si>
    <t>RAZEM</t>
  </si>
  <si>
    <t>ogółem</t>
  </si>
  <si>
    <t>odcinek granicy</t>
  </si>
  <si>
    <t>/</t>
  </si>
  <si>
    <t>Rosja</t>
  </si>
  <si>
    <t>Litwa</t>
  </si>
  <si>
    <t>Białoruś</t>
  </si>
  <si>
    <t>Ukraina</t>
  </si>
  <si>
    <t>Słowacja</t>
  </si>
  <si>
    <t>Czechy</t>
  </si>
  <si>
    <t>Niemcy</t>
  </si>
  <si>
    <t>morska</t>
  </si>
  <si>
    <t>lotnicza</t>
  </si>
  <si>
    <t>udział %</t>
  </si>
  <si>
    <t>w tym:</t>
  </si>
  <si>
    <t>obywatele RP</t>
  </si>
  <si>
    <t>cudzoziemcy</t>
  </si>
  <si>
    <t>w całości</t>
  </si>
  <si>
    <t>z Polski</t>
  </si>
  <si>
    <t>do Polski</t>
  </si>
  <si>
    <t>razem</t>
  </si>
  <si>
    <t>odcinek</t>
  </si>
  <si>
    <t>ruchu</t>
  </si>
  <si>
    <t>granicy</t>
  </si>
  <si>
    <t>wyszczególnienie</t>
  </si>
  <si>
    <t xml:space="preserve">udział % </t>
  </si>
  <si>
    <t xml:space="preserve">Ogółem  </t>
  </si>
  <si>
    <t>samochody osobowe</t>
  </si>
  <si>
    <t>autobusy</t>
  </si>
  <si>
    <t>samochody ciężarowe</t>
  </si>
  <si>
    <t>obywatelstwo</t>
  </si>
  <si>
    <t>razem granica zewnętrzna UE</t>
  </si>
  <si>
    <t>Razem obywatele państw trzecich</t>
  </si>
  <si>
    <t>Razem obywatele UE/EOG</t>
  </si>
  <si>
    <t>Nadodrzański</t>
  </si>
  <si>
    <t xml:space="preserve">     (bez przekazanych) - wg obywatelstw - podsumowanie</t>
  </si>
  <si>
    <t>BLR</t>
  </si>
  <si>
    <t>CHN</t>
  </si>
  <si>
    <t>GEO</t>
  </si>
  <si>
    <t>IND</t>
  </si>
  <si>
    <t>IRN</t>
  </si>
  <si>
    <t>IRQ</t>
  </si>
  <si>
    <t>MDA</t>
  </si>
  <si>
    <t>NGA</t>
  </si>
  <si>
    <t>RUS</t>
  </si>
  <si>
    <t>SYR</t>
  </si>
  <si>
    <t>TUR</t>
  </si>
  <si>
    <t>UKR</t>
  </si>
  <si>
    <t>VNM</t>
  </si>
  <si>
    <t>XXX</t>
  </si>
  <si>
    <t>POL</t>
  </si>
  <si>
    <t>Źródło: SZTAB KGSG</t>
  </si>
  <si>
    <r>
      <t xml:space="preserve">morska
</t>
    </r>
    <r>
      <rPr>
        <sz val="8"/>
        <rFont val="Times New Roman CE"/>
        <family val="0"/>
      </rPr>
      <t>połączenia zewnętrzne</t>
    </r>
  </si>
  <si>
    <r>
      <t xml:space="preserve">lotnicza
</t>
    </r>
    <r>
      <rPr>
        <sz val="8"/>
        <rFont val="Times New Roman CE"/>
        <family val="0"/>
      </rPr>
      <t>połączenia zewnętrzne</t>
    </r>
  </si>
  <si>
    <r>
      <t xml:space="preserve">morska
</t>
    </r>
    <r>
      <rPr>
        <sz val="8"/>
        <rFont val="Times New Roman CE"/>
        <family val="0"/>
      </rPr>
      <t>połączenia wewnętrzne</t>
    </r>
  </si>
  <si>
    <r>
      <t xml:space="preserve">lotnicza
</t>
    </r>
    <r>
      <rPr>
        <sz val="8"/>
        <rFont val="Times New Roman CE"/>
        <family val="0"/>
      </rPr>
      <t>połączenia wewnętrzne</t>
    </r>
  </si>
  <si>
    <t>AFG</t>
  </si>
  <si>
    <t>ARM</t>
  </si>
  <si>
    <t>EGY</t>
  </si>
  <si>
    <t>BGD</t>
  </si>
  <si>
    <t>UZB</t>
  </si>
  <si>
    <t>LTU</t>
  </si>
  <si>
    <t>*umowa o małym ruchu granicznym pomiędzy Polską a Ukrainą weszła w życie z dniem 1 lipca 2009 r.</t>
  </si>
  <si>
    <t>COD</t>
  </si>
  <si>
    <t>DZA</t>
  </si>
  <si>
    <t>LBN</t>
  </si>
  <si>
    <t>CZE</t>
  </si>
  <si>
    <t>ESP</t>
  </si>
  <si>
    <t>GRC</t>
  </si>
  <si>
    <t>MNG</t>
  </si>
  <si>
    <t>ALB</t>
  </si>
  <si>
    <t>KAZ</t>
  </si>
  <si>
    <t>PAK</t>
  </si>
  <si>
    <t>KGZ</t>
  </si>
  <si>
    <t>COL</t>
  </si>
  <si>
    <t>LKA</t>
  </si>
  <si>
    <t>USA</t>
  </si>
  <si>
    <t>AUT</t>
  </si>
  <si>
    <t>DEU</t>
  </si>
  <si>
    <t>SWE</t>
  </si>
  <si>
    <t>grzyby halucynogenne</t>
  </si>
  <si>
    <t>BRA</t>
  </si>
  <si>
    <t>JPN</t>
  </si>
  <si>
    <t>MKD</t>
  </si>
  <si>
    <t>* umowa o małym ruchu granicznym pomiędzy Polską a Federacją Rosyjską weszła w życie z dniem 27 lipca 2012 r.</t>
  </si>
  <si>
    <t>16 placówek
9 przejść</t>
  </si>
  <si>
    <t>20 placówek
11 przejść</t>
  </si>
  <si>
    <t>AUS</t>
  </si>
  <si>
    <t>AZE</t>
  </si>
  <si>
    <t>BIH</t>
  </si>
  <si>
    <t>CMR</t>
  </si>
  <si>
    <t>COG</t>
  </si>
  <si>
    <t>JOR</t>
  </si>
  <si>
    <t>LBY</t>
  </si>
  <si>
    <t>PER</t>
  </si>
  <si>
    <t>SAU</t>
  </si>
  <si>
    <t>TUN</t>
  </si>
  <si>
    <t>5 placówek
5 przejść</t>
  </si>
  <si>
    <t>SDN</t>
  </si>
  <si>
    <t>GBR</t>
  </si>
  <si>
    <t>NLD</t>
  </si>
  <si>
    <t>naczepy</t>
  </si>
  <si>
    <t>inne pojazdy</t>
  </si>
  <si>
    <t>pojazdy (sam. osob. i cięż.)</t>
  </si>
  <si>
    <t>Śląsko-Małopolski</t>
  </si>
  <si>
    <t xml:space="preserve">   broń inna</t>
  </si>
  <si>
    <t>granaty</t>
  </si>
  <si>
    <t>ręczne miotacze gazu</t>
  </si>
  <si>
    <t>4 placówki
1 przejście</t>
  </si>
  <si>
    <t>31.12.2013 r.</t>
  </si>
  <si>
    <t>14 placówek
9 przejść</t>
  </si>
  <si>
    <t>CUB</t>
  </si>
  <si>
    <t>KOR</t>
  </si>
  <si>
    <t>NER</t>
  </si>
  <si>
    <t>DNK</t>
  </si>
  <si>
    <t>11 placówek
8 przejść</t>
  </si>
  <si>
    <t>11 placówek
5 przejść</t>
  </si>
  <si>
    <t>13 placówek
21 przejść</t>
  </si>
  <si>
    <t>98 placówek
70 przejść</t>
  </si>
  <si>
    <t>papierosy</t>
  </si>
  <si>
    <t>ECU</t>
  </si>
  <si>
    <t>NZL</t>
  </si>
  <si>
    <t>PRK</t>
  </si>
  <si>
    <t>RWA</t>
  </si>
  <si>
    <t>YEM</t>
  </si>
  <si>
    <t>BGR</t>
  </si>
  <si>
    <t>CAN</t>
  </si>
  <si>
    <t>FRA</t>
  </si>
  <si>
    <t>ITA</t>
  </si>
  <si>
    <t>LVA</t>
  </si>
  <si>
    <t>NOR</t>
  </si>
  <si>
    <t>SVK</t>
  </si>
  <si>
    <t>MAR</t>
  </si>
  <si>
    <t>Karpacki</t>
  </si>
  <si>
    <t>zniesienie Karpackiego OSG - z dniem 1 stycznia 2014 r.
zniesienie PSG w: Kostrzynie nad Odrą, Żywcu oraz Cieszynie, a w ich miejsce utworzenie PSG w: Gorzowie Wielkopolskim z siedzibą w Kostrzynie nad Odrą oraz Bielsku-Białej z siedzibą w Cieszynie - z dniem 1 stycznia 2014 r.</t>
  </si>
  <si>
    <t>Źródło: Zarząd do Spraw Cudzoziemców KGSG</t>
  </si>
  <si>
    <t xml:space="preserve">przyjęci do RP
</t>
  </si>
  <si>
    <t xml:space="preserve">przekazani z RP
</t>
  </si>
  <si>
    <t>CAF</t>
  </si>
  <si>
    <t>GMB</t>
  </si>
  <si>
    <t>ISL</t>
  </si>
  <si>
    <t>KOSOVO</t>
  </si>
  <si>
    <t>LBR</t>
  </si>
  <si>
    <t>MOZ</t>
  </si>
  <si>
    <t>SEN</t>
  </si>
  <si>
    <t>SOM</t>
  </si>
  <si>
    <t>SRB</t>
  </si>
  <si>
    <t>TGO</t>
  </si>
  <si>
    <t>TJK</t>
  </si>
  <si>
    <t>TWN</t>
  </si>
  <si>
    <t>TZA</t>
  </si>
  <si>
    <t>ROU</t>
  </si>
  <si>
    <t>AGO</t>
  </si>
  <si>
    <t>DOM</t>
  </si>
  <si>
    <t>ERI</t>
  </si>
  <si>
    <t>GHA</t>
  </si>
  <si>
    <t>GIN</t>
  </si>
  <si>
    <t>N.A.</t>
  </si>
  <si>
    <t>THA</t>
  </si>
  <si>
    <t>UGA</t>
  </si>
  <si>
    <t>20 placówek
12 przejść</t>
  </si>
  <si>
    <t xml:space="preserve">    (oddziały, placówki Straży Granicznej itp.) - wg stanu na dzień 31 grudnia 2014 roku</t>
  </si>
  <si>
    <t>zmiany wprowadzone
w 2014 roku</t>
  </si>
  <si>
    <t>31.12.2014 r.</t>
  </si>
  <si>
    <t>2014 r.</t>
  </si>
  <si>
    <t>2013 r.</t>
  </si>
  <si>
    <t>Tab. 2a. Mały ruch graniczny na granicy z Ukrainą w 2014 roku*</t>
  </si>
  <si>
    <t>Tab. 2b. Mały ruch graniczny na granicy z Rosją w 2014 roku*</t>
  </si>
  <si>
    <t>ARG</t>
  </si>
  <si>
    <t>BTN</t>
  </si>
  <si>
    <t>CHL</t>
  </si>
  <si>
    <t>MDG</t>
  </si>
  <si>
    <t>PHL</t>
  </si>
  <si>
    <t>TCD</t>
  </si>
  <si>
    <t>HRV</t>
  </si>
  <si>
    <t>IRL</t>
  </si>
  <si>
    <t xml:space="preserve">Z uwagi na zmiany w przepisach – nowa ustawa o cudzoziemcach tabela przyjęci, przekazani, wydaleni od 1 maja 2014 zawiera osoby, które opuściły terytorium RP na decyzjach o zobowiązaniu do powrotu, którymi wcześniej były decyzje o zobowiązaniu do opuszczenia terytorium RP, decyzje Szefa Urzędu do Spraw Cudzoziemców o odmowie nadania statusu uchodźcy i wydaleniu oraz decyzje wojewody.
W 2013 roku tabela przyjęci, przekazani/wydaleni zawiera osoby, które zostały wydalone oraz dobrowolnie opuszczający  terytorium RP na  decyzjach szefa i wojewody. Nie zawiera osób które opuściły terytorium RP na decyzji o zobowiązaniu do opuszczenia terytorium RP. 
</t>
  </si>
  <si>
    <t>97 placówek
72 przejścia</t>
  </si>
  <si>
    <t>5 placówek
6 przejść</t>
  </si>
  <si>
    <t>7 placówki
2 przejścia</t>
  </si>
  <si>
    <t>Terenowe jednostki organizacyjne Straży Granicznej</t>
  </si>
  <si>
    <t>Łącznie osobowy ruch graniczny w 2014 roku (paszportowy, mrg, inne) - liczba przekroczeń na odcinkach granicy zewnętrznej UE</t>
  </si>
  <si>
    <t>Ruch graniczny środków transportu drogowego w 2014 roku</t>
  </si>
  <si>
    <t>Zatrzymani przez Straż Graniczną za przekroczenie granicy państwowej wbrew przepisom lub usiłowanie pgpwp 
                w 2014 roku</t>
  </si>
  <si>
    <t>Cudzoziemcy przekazani i przyjęci w 2014 roku - razem</t>
  </si>
  <si>
    <t>Ujawnione przez Straż Graniczną towary pochodzące z przemytu w 2014 roku - wg rodzajów przedmiotu (wartość - dane szacunkowe)</t>
  </si>
  <si>
    <t xml:space="preserve">             wg miejsca zatrzymania i wybranych rodzajów przedmiotu (wartość - dane szacunkowe)</t>
  </si>
  <si>
    <t>miejsce zatrzymania</t>
  </si>
  <si>
    <t>liczba</t>
  </si>
  <si>
    <t>wartość w zł</t>
  </si>
  <si>
    <t xml:space="preserve">   w tym m. in.:   pojazdy</t>
  </si>
  <si>
    <t xml:space="preserve">                             alkohol</t>
  </si>
  <si>
    <t xml:space="preserve">                             papierosy</t>
  </si>
  <si>
    <t xml:space="preserve">                             pozostałe towary</t>
  </si>
  <si>
    <t xml:space="preserve">                                       pojazdy</t>
  </si>
  <si>
    <t xml:space="preserve">                                       alkohol</t>
  </si>
  <si>
    <t xml:space="preserve">                                       papierosy</t>
  </si>
  <si>
    <t xml:space="preserve">                                       pozostałe towary</t>
  </si>
  <si>
    <t>razem na zewnętrznym odcinku granicy UE</t>
  </si>
  <si>
    <t xml:space="preserve">                       w tym:      pojazdy</t>
  </si>
  <si>
    <t>razem na wewnętrznym odcinku granicy UE</t>
  </si>
  <si>
    <t>poza strefą nadgraniczną</t>
  </si>
  <si>
    <t>Ujawnione przez Straż Graniczną towary pochodzące z przemytu w 2014 roku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</si>
</sst>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\+#0.00%;\-#0.00%"/>
    <numFmt numFmtId="166" formatCode="\+#0.0%;\-#0.0%"/>
    <numFmt numFmtId="167" formatCode="#,##0.00_*&quot;km&quot;"/>
    <numFmt numFmtId="168" formatCode="#,##0\ &quot;zł&quot;"/>
    <numFmt numFmtId="169" formatCode="_-* #,##0\ &quot;zł&quot;_-;\-* #,##0\ &quot;zł&quot;_-;_-* &quot;-&quot;??\ &quot;zł&quot;_-;_-@_-"/>
    <numFmt numFmtId="170" formatCode="#,##0_*&quot;tabl.&quot;"/>
    <numFmt numFmtId="171" formatCode="#,##0.0000&quot;kg&quot;"/>
    <numFmt numFmtId="172" formatCode="#,##0.000&quot;kg&quot;"/>
    <numFmt numFmtId="173" formatCode="#,##0.00&quot;kg&quot;"/>
    <numFmt numFmtId="174" formatCode="#,##0.0&quot;kg&quot;"/>
    <numFmt numFmtId="175" formatCode="#,##0&quot;kg&quot;"/>
    <numFmt numFmtId="176" formatCode="#,##0.00000&quot;kg&quot;"/>
    <numFmt numFmtId="177" formatCode="#,##0.000000&quot;kg&quot;"/>
    <numFmt numFmtId="178" formatCode="\+#0.000%;\-#0.000%"/>
    <numFmt numFmtId="179" formatCode="\+0.00%;\-0.00%"/>
    <numFmt numFmtId="180" formatCode="#,##0.0"/>
    <numFmt numFmtId="181" formatCode="0.0"/>
    <numFmt numFmtId="182" formatCode="0.00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  <numFmt numFmtId="187" formatCode="_-* #,##0\ _z_ł_-;\-* #,##0\ _z_ł_-;_-* &quot;-&quot;??\ _z_ł_-;_-@_-"/>
    <numFmt numFmtId="188" formatCode="0.000%"/>
    <numFmt numFmtId="189" formatCode="#,##0_*&quot;szt&quot;"/>
    <numFmt numFmtId="190" formatCode="#,##0_*&quot;szt.&quot;"/>
    <numFmt numFmtId="191" formatCode="_(* #,##0.00_);_(* \(#,##0.00\);_(* &quot;-&quot;??_);_(@_)"/>
    <numFmt numFmtId="192" formatCode="[$-10409]yyyy\-mm\-dd"/>
  </numFmts>
  <fonts count="7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u val="single"/>
      <sz val="10"/>
      <name val="Times New Roman CE"/>
      <family val="1"/>
    </font>
    <font>
      <i/>
      <sz val="10"/>
      <name val="Times New Roman CE"/>
      <family val="0"/>
    </font>
    <font>
      <i/>
      <sz val="12"/>
      <name val="Times New Roman CE"/>
      <family val="0"/>
    </font>
    <font>
      <i/>
      <sz val="8"/>
      <name val="Arial CE"/>
      <family val="2"/>
    </font>
    <font>
      <b/>
      <sz val="12"/>
      <name val="Arial CE"/>
      <family val="2"/>
    </font>
    <font>
      <b/>
      <i/>
      <sz val="10"/>
      <name val="Times New Roman CE"/>
      <family val="1"/>
    </font>
    <font>
      <b/>
      <i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i/>
      <sz val="12"/>
      <name val="Arial CE"/>
      <family val="2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"/>
      <family val="2"/>
    </font>
    <font>
      <sz val="10"/>
      <name val="Arial"/>
      <family val="2"/>
    </font>
    <font>
      <sz val="8"/>
      <name val="Times New Roman CE"/>
      <family val="0"/>
    </font>
    <font>
      <b/>
      <sz val="10"/>
      <color indexed="12"/>
      <name val="Arial CE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2"/>
      <name val="Times New Roman CE"/>
      <family val="1"/>
    </font>
    <font>
      <sz val="12"/>
      <name val="Arial CE"/>
      <family val="0"/>
    </font>
    <font>
      <sz val="10"/>
      <color indexed="9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name val="Times New Roman"/>
      <family val="1"/>
    </font>
    <font>
      <b/>
      <sz val="10"/>
      <color indexed="9"/>
      <name val="Times New Roman CE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Times Bold Italic"/>
      <family val="1"/>
    </font>
    <font>
      <sz val="8"/>
      <name val="Arial CE"/>
      <family val="2"/>
    </font>
    <font>
      <b/>
      <sz val="14"/>
      <name val="Times New Roman CE"/>
      <family val="1"/>
    </font>
    <font>
      <sz val="11"/>
      <color indexed="8"/>
      <name val="Calibri"/>
      <family val="2"/>
    </font>
    <font>
      <b/>
      <sz val="12"/>
      <color indexed="10"/>
      <name val="Times New Roman CE"/>
      <family val="1"/>
    </font>
    <font>
      <sz val="12"/>
      <color indexed="10"/>
      <name val="Times New Roman CE"/>
      <family val="1"/>
    </font>
    <font>
      <sz val="10"/>
      <color indexed="10"/>
      <name val="Arial CE"/>
      <family val="0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0"/>
      <color indexed="10"/>
      <name val="Times New Roman CE"/>
      <family val="0"/>
    </font>
    <font>
      <b/>
      <sz val="12"/>
      <color indexed="12"/>
      <name val="Times New Roman"/>
      <family val="1"/>
    </font>
    <font>
      <b/>
      <sz val="13"/>
      <name val="Times New Roman CE"/>
      <family val="1"/>
    </font>
    <font>
      <b/>
      <sz val="11"/>
      <name val="Times New Roman CE"/>
      <family val="1"/>
    </font>
    <font>
      <sz val="13"/>
      <name val="Times New Roman CE"/>
      <family val="1"/>
    </font>
    <font>
      <sz val="11"/>
      <color rgb="FF000000"/>
      <name val="Calibri"/>
      <family val="2"/>
    </font>
    <font>
      <b/>
      <sz val="12"/>
      <color rgb="FFFF0000"/>
      <name val="Times New Roman CE"/>
      <family val="1"/>
    </font>
    <font>
      <sz val="12"/>
      <color rgb="FFFF0000"/>
      <name val="Times New Roman CE"/>
      <family val="1"/>
    </font>
    <font>
      <sz val="10"/>
      <color rgb="FFFF0000"/>
      <name val="Arial CE"/>
      <family val="0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0"/>
      <color rgb="FFFF0000"/>
      <name val="Times New Roman CE"/>
      <family val="0"/>
    </font>
    <font>
      <sz val="10"/>
      <color theme="0"/>
      <name val="Times New Roman C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 diagonalUp="1" diagonalDown="1">
      <left style="double"/>
      <right style="double"/>
      <top style="thin"/>
      <bottom style="thin"/>
      <diagonal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0" borderId="0">
      <alignment/>
      <protection/>
    </xf>
    <xf numFmtId="0" fontId="2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6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" borderId="0" applyNumberFormat="0" applyBorder="0" applyAlignment="0" applyProtection="0"/>
  </cellStyleXfs>
  <cellXfs count="617">
    <xf numFmtId="0" fontId="0" fillId="0" borderId="0" xfId="0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6" fillId="0" borderId="0" xfId="64" applyFont="1" applyAlignment="1">
      <alignment vertical="center"/>
      <protection/>
    </xf>
    <xf numFmtId="0" fontId="6" fillId="20" borderId="11" xfId="64" applyFont="1" applyFill="1" applyBorder="1" applyAlignment="1">
      <alignment horizontal="centerContinuous" vertical="center"/>
      <protection/>
    </xf>
    <xf numFmtId="0" fontId="6" fillId="20" borderId="12" xfId="64" applyFont="1" applyFill="1" applyBorder="1" applyAlignment="1">
      <alignment horizontal="centerContinuous" vertical="center"/>
      <protection/>
    </xf>
    <xf numFmtId="0" fontId="7" fillId="0" borderId="0" xfId="64" applyFont="1">
      <alignment/>
      <protection/>
    </xf>
    <xf numFmtId="3" fontId="5" fillId="0" borderId="0" xfId="64" applyNumberFormat="1" applyFont="1">
      <alignment/>
      <protection/>
    </xf>
    <xf numFmtId="0" fontId="5" fillId="0" borderId="0" xfId="64" applyFont="1">
      <alignment/>
      <protection/>
    </xf>
    <xf numFmtId="0" fontId="7" fillId="0" borderId="0" xfId="64" applyFont="1">
      <alignment/>
      <protection/>
    </xf>
    <xf numFmtId="0" fontId="5" fillId="0" borderId="0" xfId="64" applyFont="1" applyAlignment="1">
      <alignment/>
      <protection/>
    </xf>
    <xf numFmtId="3" fontId="7" fillId="0" borderId="0" xfId="64" applyNumberFormat="1" applyFont="1">
      <alignment/>
      <protection/>
    </xf>
    <xf numFmtId="3" fontId="6" fillId="0" borderId="0" xfId="64" applyNumberFormat="1" applyFont="1" applyAlignment="1">
      <alignment vertical="center"/>
      <protection/>
    </xf>
    <xf numFmtId="164" fontId="6" fillId="0" borderId="0" xfId="64" applyNumberFormat="1" applyFont="1" applyAlignment="1">
      <alignment vertical="center"/>
      <protection/>
    </xf>
    <xf numFmtId="0" fontId="7" fillId="20" borderId="0" xfId="64" applyFont="1" applyFill="1" applyBorder="1" applyAlignment="1">
      <alignment vertical="center"/>
      <protection/>
    </xf>
    <xf numFmtId="0" fontId="8" fillId="20" borderId="13" xfId="64" applyFont="1" applyFill="1" applyBorder="1" applyAlignment="1">
      <alignment vertical="center"/>
      <protection/>
    </xf>
    <xf numFmtId="0" fontId="7" fillId="20" borderId="0" xfId="64" applyFont="1" applyFill="1" applyBorder="1" applyAlignment="1">
      <alignment horizontal="centerContinuous" vertical="center"/>
      <protection/>
    </xf>
    <xf numFmtId="3" fontId="7" fillId="20" borderId="0" xfId="64" applyNumberFormat="1" applyFont="1" applyFill="1" applyBorder="1" applyAlignment="1">
      <alignment horizontal="left" vertical="center"/>
      <protection/>
    </xf>
    <xf numFmtId="164" fontId="7" fillId="20" borderId="0" xfId="64" applyNumberFormat="1" applyFont="1" applyFill="1" applyBorder="1" applyAlignment="1">
      <alignment horizontal="left" vertical="center"/>
      <protection/>
    </xf>
    <xf numFmtId="0" fontId="7" fillId="20" borderId="14" xfId="64" applyFont="1" applyFill="1" applyBorder="1" applyAlignment="1">
      <alignment horizontal="left" vertical="center"/>
      <protection/>
    </xf>
    <xf numFmtId="3" fontId="6" fillId="20" borderId="15" xfId="64" applyNumberFormat="1" applyFont="1" applyFill="1" applyBorder="1" applyAlignment="1">
      <alignment horizontal="centerContinuous" vertical="center"/>
      <protection/>
    </xf>
    <xf numFmtId="3" fontId="6" fillId="20" borderId="0" xfId="64" applyNumberFormat="1" applyFont="1" applyFill="1" applyBorder="1" applyAlignment="1">
      <alignment horizontal="centerContinuous" vertical="center"/>
      <protection/>
    </xf>
    <xf numFmtId="0" fontId="6" fillId="20" borderId="0" xfId="64" applyFont="1" applyFill="1" applyBorder="1" applyAlignment="1">
      <alignment horizontal="centerContinuous" vertical="center"/>
      <protection/>
    </xf>
    <xf numFmtId="0" fontId="6" fillId="20" borderId="16" xfId="64" applyFont="1" applyFill="1" applyBorder="1" applyAlignment="1">
      <alignment horizontal="centerContinuous" vertical="center"/>
      <protection/>
    </xf>
    <xf numFmtId="0" fontId="7" fillId="20" borderId="0" xfId="64" applyFont="1" applyFill="1" applyBorder="1">
      <alignment/>
      <protection/>
    </xf>
    <xf numFmtId="3" fontId="7" fillId="20" borderId="17" xfId="64" applyNumberFormat="1" applyFont="1" applyFill="1" applyBorder="1" applyAlignment="1">
      <alignment horizontal="centerContinuous" vertical="center"/>
      <protection/>
    </xf>
    <xf numFmtId="0" fontId="7" fillId="20" borderId="10" xfId="64" applyFont="1" applyFill="1" applyBorder="1" applyAlignment="1">
      <alignment horizontal="centerContinuous" vertical="center"/>
      <protection/>
    </xf>
    <xf numFmtId="0" fontId="7" fillId="20" borderId="18" xfId="64" applyFont="1" applyFill="1" applyBorder="1" applyAlignment="1">
      <alignment horizontal="centerContinuous" vertical="center"/>
      <protection/>
    </xf>
    <xf numFmtId="3" fontId="7" fillId="20" borderId="0" xfId="64" applyNumberFormat="1" applyFont="1" applyFill="1" applyBorder="1" applyAlignment="1">
      <alignment horizontal="centerContinuous" vertical="center"/>
      <protection/>
    </xf>
    <xf numFmtId="0" fontId="7" fillId="20" borderId="19" xfId="64" applyFont="1" applyFill="1" applyBorder="1" applyAlignment="1">
      <alignment horizontal="centerContinuous" vertical="center"/>
      <protection/>
    </xf>
    <xf numFmtId="0" fontId="8" fillId="20" borderId="13" xfId="64" applyFont="1" applyFill="1" applyBorder="1">
      <alignment/>
      <protection/>
    </xf>
    <xf numFmtId="0" fontId="7" fillId="20" borderId="20" xfId="64" applyFont="1" applyFill="1" applyBorder="1" applyAlignment="1">
      <alignment vertical="top"/>
      <protection/>
    </xf>
    <xf numFmtId="0" fontId="8" fillId="20" borderId="21" xfId="64" applyFont="1" applyFill="1" applyBorder="1">
      <alignment/>
      <protection/>
    </xf>
    <xf numFmtId="3" fontId="7" fillId="23" borderId="22" xfId="64" applyNumberFormat="1" applyFont="1" applyFill="1" applyBorder="1" applyAlignment="1">
      <alignment vertical="top"/>
      <protection/>
    </xf>
    <xf numFmtId="3" fontId="7" fillId="23" borderId="23" xfId="64" applyNumberFormat="1" applyFont="1" applyFill="1" applyBorder="1" applyAlignment="1">
      <alignment vertical="top"/>
      <protection/>
    </xf>
    <xf numFmtId="0" fontId="7" fillId="0" borderId="19" xfId="64" applyFont="1" applyBorder="1">
      <alignment/>
      <protection/>
    </xf>
    <xf numFmtId="164" fontId="5" fillId="0" borderId="24" xfId="64" applyNumberFormat="1" applyFont="1" applyBorder="1" applyAlignment="1">
      <alignment vertical="top"/>
      <protection/>
    </xf>
    <xf numFmtId="3" fontId="5" fillId="0" borderId="25" xfId="64" applyNumberFormat="1" applyFont="1" applyBorder="1" applyAlignment="1">
      <alignment vertical="top"/>
      <protection/>
    </xf>
    <xf numFmtId="3" fontId="5" fillId="0" borderId="23" xfId="64" applyNumberFormat="1" applyFont="1" applyBorder="1" applyAlignment="1">
      <alignment vertical="top"/>
      <protection/>
    </xf>
    <xf numFmtId="3" fontId="5" fillId="0" borderId="26" xfId="64" applyNumberFormat="1" applyFont="1" applyBorder="1" applyAlignment="1">
      <alignment vertical="top"/>
      <protection/>
    </xf>
    <xf numFmtId="3" fontId="5" fillId="0" borderId="27" xfId="64" applyNumberFormat="1" applyFont="1" applyBorder="1" applyAlignment="1">
      <alignment vertical="top"/>
      <protection/>
    </xf>
    <xf numFmtId="3" fontId="5" fillId="0" borderId="22" xfId="64" applyNumberFormat="1" applyFont="1" applyBorder="1" applyAlignment="1">
      <alignment vertical="top"/>
      <protection/>
    </xf>
    <xf numFmtId="0" fontId="7" fillId="0" borderId="11" xfId="64" applyFont="1" applyBorder="1">
      <alignment/>
      <protection/>
    </xf>
    <xf numFmtId="164" fontId="5" fillId="0" borderId="28" xfId="64" applyNumberFormat="1" applyFont="1" applyBorder="1" applyAlignment="1">
      <alignment vertical="top"/>
      <protection/>
    </xf>
    <xf numFmtId="3" fontId="5" fillId="0" borderId="29" xfId="64" applyNumberFormat="1" applyFont="1" applyBorder="1" applyAlignment="1">
      <alignment vertical="top"/>
      <protection/>
    </xf>
    <xf numFmtId="3" fontId="5" fillId="0" borderId="30" xfId="64" applyNumberFormat="1" applyFont="1" applyBorder="1" applyAlignment="1">
      <alignment vertical="top"/>
      <protection/>
    </xf>
    <xf numFmtId="0" fontId="7" fillId="0" borderId="0" xfId="64" applyFont="1" applyBorder="1">
      <alignment/>
      <protection/>
    </xf>
    <xf numFmtId="164" fontId="5" fillId="0" borderId="13" xfId="64" applyNumberFormat="1" applyFont="1" applyBorder="1" applyAlignment="1">
      <alignment vertical="top"/>
      <protection/>
    </xf>
    <xf numFmtId="3" fontId="5" fillId="0" borderId="31" xfId="64" applyNumberFormat="1" applyFont="1" applyBorder="1" applyAlignment="1">
      <alignment vertical="top"/>
      <protection/>
    </xf>
    <xf numFmtId="3" fontId="5" fillId="0" borderId="0" xfId="64" applyNumberFormat="1" applyFont="1" applyAlignment="1">
      <alignment/>
      <protection/>
    </xf>
    <xf numFmtId="0" fontId="0" fillId="0" borderId="0" xfId="64">
      <alignment/>
      <protection/>
    </xf>
    <xf numFmtId="164" fontId="5" fillId="0" borderId="0" xfId="64" applyNumberFormat="1" applyFont="1">
      <alignment/>
      <protection/>
    </xf>
    <xf numFmtId="10" fontId="6" fillId="0" borderId="0" xfId="64" applyNumberFormat="1" applyFont="1" applyAlignment="1">
      <alignment vertical="center"/>
      <protection/>
    </xf>
    <xf numFmtId="0" fontId="6" fillId="20" borderId="32" xfId="64" applyFont="1" applyFill="1" applyBorder="1" applyAlignment="1">
      <alignment horizontal="centerContinuous" vertical="center" wrapText="1"/>
      <protection/>
    </xf>
    <xf numFmtId="0" fontId="6" fillId="20" borderId="32" xfId="64" applyFont="1" applyFill="1" applyBorder="1" applyAlignment="1">
      <alignment horizontal="centerContinuous" vertical="center"/>
      <protection/>
    </xf>
    <xf numFmtId="0" fontId="7" fillId="0" borderId="0" xfId="64" applyFont="1" applyAlignment="1">
      <alignment vertical="center"/>
      <protection/>
    </xf>
    <xf numFmtId="0" fontId="7" fillId="20" borderId="0" xfId="64" applyFont="1" applyFill="1" applyBorder="1" applyAlignment="1">
      <alignment wrapText="1"/>
      <protection/>
    </xf>
    <xf numFmtId="166" fontId="7" fillId="23" borderId="10" xfId="64" applyNumberFormat="1" applyFont="1" applyFill="1" applyBorder="1">
      <alignment/>
      <protection/>
    </xf>
    <xf numFmtId="166" fontId="7" fillId="23" borderId="0" xfId="64" applyNumberFormat="1" applyFont="1" applyFill="1" applyBorder="1">
      <alignment/>
      <protection/>
    </xf>
    <xf numFmtId="0" fontId="7" fillId="0" borderId="19" xfId="64" applyFont="1" applyBorder="1" applyAlignment="1">
      <alignment/>
      <protection/>
    </xf>
    <xf numFmtId="10" fontId="7" fillId="0" borderId="17" xfId="64" applyNumberFormat="1" applyFont="1" applyBorder="1" applyAlignment="1">
      <alignment vertical="top"/>
      <protection/>
    </xf>
    <xf numFmtId="3" fontId="7" fillId="0" borderId="26" xfId="64" applyNumberFormat="1" applyFont="1" applyFill="1" applyBorder="1" applyAlignment="1">
      <alignment vertical="top"/>
      <protection/>
    </xf>
    <xf numFmtId="0" fontId="7" fillId="0" borderId="11" xfId="64" applyFont="1" applyBorder="1" applyAlignment="1">
      <alignment/>
      <protection/>
    </xf>
    <xf numFmtId="10" fontId="7" fillId="0" borderId="33" xfId="64" applyNumberFormat="1" applyFont="1" applyBorder="1" applyAlignment="1">
      <alignment vertical="top"/>
      <protection/>
    </xf>
    <xf numFmtId="3" fontId="7" fillId="0" borderId="23" xfId="64" applyNumberFormat="1" applyFont="1" applyFill="1" applyBorder="1" applyAlignment="1">
      <alignment vertical="top"/>
      <protection/>
    </xf>
    <xf numFmtId="0" fontId="7" fillId="0" borderId="0" xfId="64" applyFont="1" applyBorder="1" applyAlignment="1">
      <alignment/>
      <protection/>
    </xf>
    <xf numFmtId="10" fontId="7" fillId="0" borderId="32" xfId="64" applyNumberFormat="1" applyFont="1" applyBorder="1" applyAlignment="1">
      <alignment vertical="top"/>
      <protection/>
    </xf>
    <xf numFmtId="166" fontId="5" fillId="0" borderId="0" xfId="64" applyNumberFormat="1" applyFont="1" applyBorder="1" applyAlignment="1">
      <alignment/>
      <protection/>
    </xf>
    <xf numFmtId="10" fontId="5" fillId="0" borderId="0" xfId="64" applyNumberFormat="1" applyFont="1">
      <alignment/>
      <protection/>
    </xf>
    <xf numFmtId="0" fontId="6" fillId="0" borderId="0" xfId="60" applyFont="1" applyAlignment="1">
      <alignment/>
      <protection/>
    </xf>
    <xf numFmtId="0" fontId="6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34" xfId="60" applyFont="1" applyBorder="1" applyAlignment="1">
      <alignment vertical="center" wrapText="1"/>
      <protection/>
    </xf>
    <xf numFmtId="0" fontId="4" fillId="0" borderId="34" xfId="60" applyFont="1" applyBorder="1" applyAlignment="1">
      <alignment vertical="center"/>
      <protection/>
    </xf>
    <xf numFmtId="0" fontId="4" fillId="0" borderId="0" xfId="60" applyFont="1">
      <alignment/>
      <protection/>
    </xf>
    <xf numFmtId="0" fontId="4" fillId="0" borderId="0" xfId="60" applyFont="1" applyAlignment="1">
      <alignment/>
      <protection/>
    </xf>
    <xf numFmtId="0" fontId="4" fillId="0" borderId="0" xfId="60" applyFont="1" applyBorder="1">
      <alignment/>
      <protection/>
    </xf>
    <xf numFmtId="166" fontId="5" fillId="0" borderId="12" xfId="64" applyNumberFormat="1" applyFont="1" applyFill="1" applyBorder="1" applyAlignment="1">
      <alignment horizontal="center"/>
      <protection/>
    </xf>
    <xf numFmtId="166" fontId="5" fillId="0" borderId="17" xfId="69" applyNumberFormat="1" applyFont="1" applyBorder="1" applyAlignment="1" applyProtection="1">
      <alignment/>
      <protection hidden="1"/>
    </xf>
    <xf numFmtId="166" fontId="5" fillId="0" borderId="33" xfId="64" applyNumberFormat="1" applyFont="1" applyBorder="1" applyAlignment="1" applyProtection="1">
      <alignment/>
      <protection hidden="1"/>
    </xf>
    <xf numFmtId="166" fontId="5" fillId="0" borderId="11" xfId="64" applyNumberFormat="1" applyFont="1" applyBorder="1" applyAlignment="1" applyProtection="1">
      <alignment/>
      <protection hidden="1"/>
    </xf>
    <xf numFmtId="166" fontId="5" fillId="0" borderId="11" xfId="64" applyNumberFormat="1" applyFont="1" applyBorder="1" applyAlignment="1">
      <alignment/>
      <protection/>
    </xf>
    <xf numFmtId="166" fontId="5" fillId="0" borderId="26" xfId="69" applyNumberFormat="1" applyFont="1" applyBorder="1" applyAlignment="1" applyProtection="1">
      <alignment/>
      <protection hidden="1"/>
    </xf>
    <xf numFmtId="166" fontId="5" fillId="0" borderId="29" xfId="64" applyNumberFormat="1" applyFont="1" applyBorder="1" applyAlignment="1" applyProtection="1">
      <alignment/>
      <protection hidden="1"/>
    </xf>
    <xf numFmtId="166" fontId="5" fillId="0" borderId="12" xfId="64" applyNumberFormat="1" applyFont="1" applyBorder="1" applyAlignment="1" applyProtection="1">
      <alignment/>
      <protection hidden="1"/>
    </xf>
    <xf numFmtId="166" fontId="5" fillId="0" borderId="12" xfId="64" applyNumberFormat="1" applyFont="1" applyBorder="1" applyAlignment="1">
      <alignment/>
      <protection/>
    </xf>
    <xf numFmtId="166" fontId="5" fillId="0" borderId="0" xfId="64" applyNumberFormat="1" applyFont="1" applyBorder="1" applyAlignment="1">
      <alignment/>
      <protection/>
    </xf>
    <xf numFmtId="166" fontId="5" fillId="0" borderId="10" xfId="64" applyNumberFormat="1" applyFont="1" applyBorder="1" applyAlignment="1">
      <alignment/>
      <protection/>
    </xf>
    <xf numFmtId="166" fontId="7" fillId="0" borderId="17" xfId="69" applyNumberFormat="1" applyFont="1" applyBorder="1" applyAlignment="1" applyProtection="1">
      <alignment/>
      <protection hidden="1"/>
    </xf>
    <xf numFmtId="166" fontId="7" fillId="0" borderId="33" xfId="64" applyNumberFormat="1" applyFont="1" applyBorder="1" applyAlignment="1" applyProtection="1">
      <alignment/>
      <protection hidden="1"/>
    </xf>
    <xf numFmtId="166" fontId="7" fillId="0" borderId="11" xfId="64" applyNumberFormat="1" applyFont="1" applyBorder="1" applyAlignment="1" applyProtection="1">
      <alignment/>
      <protection hidden="1"/>
    </xf>
    <xf numFmtId="166" fontId="7" fillId="0" borderId="11" xfId="64" applyNumberFormat="1" applyFont="1" applyBorder="1" applyAlignment="1">
      <alignment/>
      <protection/>
    </xf>
    <xf numFmtId="166" fontId="7" fillId="0" borderId="0" xfId="64" applyNumberFormat="1" applyFont="1" applyBorder="1" applyAlignment="1">
      <alignment/>
      <protection/>
    </xf>
    <xf numFmtId="166" fontId="5" fillId="0" borderId="10" xfId="64" applyNumberFormat="1" applyFont="1" applyFill="1" applyBorder="1" applyAlignment="1">
      <alignment horizontal="center"/>
      <protection/>
    </xf>
    <xf numFmtId="166" fontId="5" fillId="0" borderId="11" xfId="64" applyNumberFormat="1" applyFont="1" applyFill="1" applyBorder="1" applyAlignment="1">
      <alignment horizontal="center"/>
      <protection/>
    </xf>
    <xf numFmtId="166" fontId="5" fillId="0" borderId="0" xfId="64" applyNumberFormat="1" applyFont="1" applyFill="1" applyBorder="1" applyAlignment="1">
      <alignment horizontal="center"/>
      <protection/>
    </xf>
    <xf numFmtId="0" fontId="7" fillId="20" borderId="20" xfId="64" applyNumberFormat="1" applyFont="1" applyFill="1" applyBorder="1" applyAlignment="1">
      <alignment horizontal="center" vertical="center" textRotation="255"/>
      <protection/>
    </xf>
    <xf numFmtId="0" fontId="7" fillId="0" borderId="0" xfId="64" applyNumberFormat="1" applyFont="1">
      <alignment/>
      <protection/>
    </xf>
    <xf numFmtId="0" fontId="7" fillId="20" borderId="35" xfId="64" applyNumberFormat="1" applyFont="1" applyFill="1" applyBorder="1" applyAlignment="1">
      <alignment vertical="center"/>
      <protection/>
    </xf>
    <xf numFmtId="0" fontId="7" fillId="20" borderId="0" xfId="64" applyNumberFormat="1" applyFont="1" applyFill="1" applyBorder="1" applyAlignment="1" quotePrefix="1">
      <alignment horizontal="center" vertical="center"/>
      <protection/>
    </xf>
    <xf numFmtId="0" fontId="7" fillId="20" borderId="10" xfId="64" applyNumberFormat="1" applyFont="1" applyFill="1" applyBorder="1" applyAlignment="1">
      <alignment vertical="center"/>
      <protection/>
    </xf>
    <xf numFmtId="0" fontId="7" fillId="20" borderId="17" xfId="64" applyNumberFormat="1" applyFont="1" applyFill="1" applyBorder="1" applyAlignment="1">
      <alignment horizontal="centerContinuous" vertical="center"/>
      <protection/>
    </xf>
    <xf numFmtId="0" fontId="7" fillId="20" borderId="19" xfId="64" applyNumberFormat="1" applyFont="1" applyFill="1" applyBorder="1" applyAlignment="1">
      <alignment horizontal="centerContinuous" vertical="center"/>
      <protection/>
    </xf>
    <xf numFmtId="0" fontId="7" fillId="20" borderId="36" xfId="64" applyNumberFormat="1" applyFont="1" applyFill="1" applyBorder="1" applyAlignment="1">
      <alignment horizontal="centerContinuous" vertical="center"/>
      <protection/>
    </xf>
    <xf numFmtId="0" fontId="7" fillId="20" borderId="15" xfId="64" applyNumberFormat="1" applyFont="1" applyFill="1" applyBorder="1" applyAlignment="1">
      <alignment horizontal="centerContinuous" vertical="center"/>
      <protection/>
    </xf>
    <xf numFmtId="0" fontId="7" fillId="20" borderId="18" xfId="64" applyNumberFormat="1" applyFont="1" applyFill="1" applyBorder="1" applyAlignment="1">
      <alignment horizontal="centerContinuous" vertical="center"/>
      <protection/>
    </xf>
    <xf numFmtId="0" fontId="7" fillId="20" borderId="37" xfId="64" applyNumberFormat="1" applyFont="1" applyFill="1" applyBorder="1" applyAlignment="1">
      <alignment horizontal="centerContinuous" vertical="center"/>
      <protection/>
    </xf>
    <xf numFmtId="3" fontId="6" fillId="20" borderId="35" xfId="64" applyNumberFormat="1" applyFont="1" applyFill="1" applyBorder="1" applyAlignment="1">
      <alignment horizontal="centerContinuous" vertical="center"/>
      <protection/>
    </xf>
    <xf numFmtId="10" fontId="7" fillId="20" borderId="32" xfId="64" applyNumberFormat="1" applyFont="1" applyFill="1" applyBorder="1" applyAlignment="1">
      <alignment horizontal="centerContinuous" wrapText="1"/>
      <protection/>
    </xf>
    <xf numFmtId="10" fontId="7" fillId="20" borderId="32" xfId="64" applyNumberFormat="1" applyFont="1" applyFill="1" applyBorder="1" applyAlignment="1">
      <alignment horizontal="centerContinuous"/>
      <protection/>
    </xf>
    <xf numFmtId="10" fontId="7" fillId="20" borderId="38" xfId="64" applyNumberFormat="1" applyFont="1" applyFill="1" applyBorder="1" applyAlignment="1">
      <alignment horizontal="centerContinuous"/>
      <protection/>
    </xf>
    <xf numFmtId="0" fontId="13" fillId="0" borderId="0" xfId="60" applyFont="1" applyAlignment="1">
      <alignment/>
      <protection/>
    </xf>
    <xf numFmtId="0" fontId="19" fillId="0" borderId="0" xfId="60" applyFont="1" applyAlignment="1">
      <alignment vertical="top"/>
      <protection/>
    </xf>
    <xf numFmtId="0" fontId="13" fillId="0" borderId="0" xfId="60" applyFont="1" applyAlignment="1">
      <alignment vertical="top"/>
      <protection/>
    </xf>
    <xf numFmtId="164" fontId="7" fillId="23" borderId="24" xfId="64" applyNumberFormat="1" applyFont="1" applyFill="1" applyBorder="1" applyAlignment="1">
      <alignment vertical="top"/>
      <protection/>
    </xf>
    <xf numFmtId="3" fontId="7" fillId="23" borderId="25" xfId="64" applyNumberFormat="1" applyFont="1" applyFill="1" applyBorder="1" applyAlignment="1">
      <alignment vertical="top"/>
      <protection/>
    </xf>
    <xf numFmtId="3" fontId="7" fillId="23" borderId="26" xfId="64" applyNumberFormat="1" applyFont="1" applyFill="1" applyBorder="1" applyAlignment="1">
      <alignment vertical="top"/>
      <protection/>
    </xf>
    <xf numFmtId="3" fontId="7" fillId="23" borderId="27" xfId="64" applyNumberFormat="1" applyFont="1" applyFill="1" applyBorder="1" applyAlignment="1">
      <alignment vertical="top"/>
      <protection/>
    </xf>
    <xf numFmtId="10" fontId="7" fillId="23" borderId="17" xfId="64" applyNumberFormat="1" applyFont="1" applyFill="1" applyBorder="1" applyAlignment="1">
      <alignment vertical="top"/>
      <protection/>
    </xf>
    <xf numFmtId="166" fontId="7" fillId="23" borderId="17" xfId="69" applyNumberFormat="1" applyFont="1" applyFill="1" applyBorder="1" applyAlignment="1" applyProtection="1">
      <alignment/>
      <protection hidden="1"/>
    </xf>
    <xf numFmtId="166" fontId="7" fillId="23" borderId="26" xfId="69" applyNumberFormat="1" applyFont="1" applyFill="1" applyBorder="1" applyAlignment="1" applyProtection="1">
      <alignment/>
      <protection hidden="1"/>
    </xf>
    <xf numFmtId="0" fontId="13" fillId="0" borderId="0" xfId="64" applyFont="1" applyAlignment="1" applyProtection="1">
      <alignment vertical="center"/>
      <protection locked="0"/>
    </xf>
    <xf numFmtId="0" fontId="9" fillId="20" borderId="25" xfId="64" applyNumberFormat="1" applyFont="1" applyFill="1" applyBorder="1" applyAlignment="1" applyProtection="1">
      <alignment horizontal="center"/>
      <protection locked="0"/>
    </xf>
    <xf numFmtId="0" fontId="9" fillId="20" borderId="26" xfId="64" applyNumberFormat="1" applyFont="1" applyFill="1" applyBorder="1" applyAlignment="1" applyProtection="1">
      <alignment horizontal="center"/>
      <protection locked="0"/>
    </xf>
    <xf numFmtId="0" fontId="7" fillId="20" borderId="39" xfId="64" applyNumberFormat="1" applyFont="1" applyFill="1" applyBorder="1" applyAlignment="1" applyProtection="1">
      <alignment horizontal="center"/>
      <protection locked="0"/>
    </xf>
    <xf numFmtId="0" fontId="7" fillId="20" borderId="40" xfId="64" applyNumberFormat="1" applyFont="1" applyFill="1" applyBorder="1" applyAlignment="1" applyProtection="1">
      <alignment horizontal="center"/>
      <protection locked="0"/>
    </xf>
    <xf numFmtId="3" fontId="5" fillId="0" borderId="23" xfId="64" applyNumberFormat="1" applyFont="1" applyBorder="1" applyAlignment="1" applyProtection="1">
      <alignment vertical="top"/>
      <protection locked="0"/>
    </xf>
    <xf numFmtId="3" fontId="5" fillId="0" borderId="29" xfId="64" applyNumberFormat="1" applyFont="1" applyBorder="1" applyAlignment="1" applyProtection="1">
      <alignment vertical="top"/>
      <protection locked="0"/>
    </xf>
    <xf numFmtId="3" fontId="5" fillId="0" borderId="26" xfId="64" applyNumberFormat="1" applyFont="1" applyBorder="1" applyAlignment="1" applyProtection="1">
      <alignment vertical="top"/>
      <protection locked="0"/>
    </xf>
    <xf numFmtId="0" fontId="7" fillId="20" borderId="19" xfId="64" applyNumberFormat="1" applyFont="1" applyFill="1" applyBorder="1" applyAlignment="1" applyProtection="1" quotePrefix="1">
      <alignment horizontal="center" vertical="center"/>
      <protection locked="0"/>
    </xf>
    <xf numFmtId="0" fontId="7" fillId="20" borderId="10" xfId="64" applyNumberFormat="1" applyFont="1" applyFill="1" applyBorder="1" applyAlignment="1" applyProtection="1" quotePrefix="1">
      <alignment horizontal="center" vertical="center"/>
      <protection locked="0"/>
    </xf>
    <xf numFmtId="0" fontId="7" fillId="20" borderId="0" xfId="64" applyNumberFormat="1" applyFont="1" applyFill="1" applyBorder="1" applyAlignment="1" applyProtection="1" quotePrefix="1">
      <alignment horizontal="center" vertical="center"/>
      <protection locked="0"/>
    </xf>
    <xf numFmtId="0" fontId="7" fillId="20" borderId="20" xfId="64" applyNumberFormat="1" applyFont="1" applyFill="1" applyBorder="1" applyAlignment="1" applyProtection="1">
      <alignment horizontal="center"/>
      <protection locked="0"/>
    </xf>
    <xf numFmtId="0" fontId="0" fillId="0" borderId="0" xfId="61" applyFont="1" applyBorder="1" applyAlignment="1" applyProtection="1">
      <alignment vertical="top"/>
      <protection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12" fillId="0" borderId="0" xfId="61" applyFont="1" applyBorder="1" applyAlignment="1">
      <alignment/>
      <protection/>
    </xf>
    <xf numFmtId="3" fontId="5" fillId="0" borderId="26" xfId="64" applyNumberFormat="1" applyFont="1" applyBorder="1" applyAlignment="1" applyProtection="1">
      <alignment horizontal="right" vertical="top"/>
      <protection locked="0"/>
    </xf>
    <xf numFmtId="0" fontId="6" fillId="20" borderId="0" xfId="60" applyFont="1" applyFill="1" applyBorder="1" applyAlignment="1">
      <alignment horizontal="centerContinuous" vertical="center"/>
      <protection/>
    </xf>
    <xf numFmtId="0" fontId="6" fillId="20" borderId="15" xfId="60" applyFont="1" applyFill="1" applyBorder="1" applyAlignment="1">
      <alignment horizontal="centerContinuous" wrapText="1"/>
      <protection/>
    </xf>
    <xf numFmtId="0" fontId="7" fillId="20" borderId="41" xfId="60" applyFont="1" applyFill="1" applyBorder="1" applyAlignment="1">
      <alignment horizontal="center" vertical="center"/>
      <protection/>
    </xf>
    <xf numFmtId="0" fontId="11" fillId="20" borderId="42" xfId="60" applyFont="1" applyFill="1" applyBorder="1" applyAlignment="1">
      <alignment horizontal="center" vertical="top"/>
      <protection/>
    </xf>
    <xf numFmtId="0" fontId="4" fillId="0" borderId="43" xfId="60" applyFont="1" applyBorder="1" applyAlignment="1">
      <alignment horizontal="center" vertical="center" wrapText="1"/>
      <protection/>
    </xf>
    <xf numFmtId="0" fontId="4" fillId="0" borderId="28" xfId="60" applyFont="1" applyBorder="1" applyAlignment="1">
      <alignment horizontal="center" vertical="center" wrapText="1"/>
      <protection/>
    </xf>
    <xf numFmtId="0" fontId="4" fillId="0" borderId="44" xfId="60" applyFont="1" applyBorder="1" applyAlignment="1">
      <alignment horizontal="center" vertical="center" wrapText="1"/>
      <protection/>
    </xf>
    <xf numFmtId="167" fontId="0" fillId="0" borderId="11" xfId="60" applyNumberFormat="1" applyFont="1" applyBorder="1" applyAlignment="1">
      <alignment horizontal="center" vertical="center"/>
      <protection/>
    </xf>
    <xf numFmtId="166" fontId="7" fillId="23" borderId="18" xfId="69" applyNumberFormat="1" applyFont="1" applyFill="1" applyBorder="1" applyAlignment="1">
      <alignment horizontal="center"/>
    </xf>
    <xf numFmtId="166" fontId="7" fillId="23" borderId="18" xfId="69" applyNumberFormat="1" applyFont="1" applyFill="1" applyBorder="1" applyAlignment="1">
      <alignment/>
    </xf>
    <xf numFmtId="166" fontId="7" fillId="23" borderId="19" xfId="69" applyNumberFormat="1" applyFont="1" applyFill="1" applyBorder="1" applyAlignment="1">
      <alignment/>
    </xf>
    <xf numFmtId="164" fontId="7" fillId="23" borderId="13" xfId="64" applyNumberFormat="1" applyFont="1" applyFill="1" applyBorder="1" applyAlignment="1">
      <alignment vertical="top"/>
      <protection/>
    </xf>
    <xf numFmtId="3" fontId="7" fillId="23" borderId="31" xfId="64" applyNumberFormat="1" applyFont="1" applyFill="1" applyBorder="1" applyAlignment="1">
      <alignment vertical="top"/>
      <protection/>
    </xf>
    <xf numFmtId="166" fontId="7" fillId="23" borderId="10" xfId="64" applyNumberFormat="1" applyFont="1" applyFill="1" applyBorder="1" applyAlignment="1">
      <alignment horizontal="center"/>
      <protection/>
    </xf>
    <xf numFmtId="166" fontId="7" fillId="23" borderId="16" xfId="64" applyNumberFormat="1" applyFont="1" applyFill="1" applyBorder="1">
      <alignment/>
      <protection/>
    </xf>
    <xf numFmtId="10" fontId="7" fillId="23" borderId="32" xfId="64" applyNumberFormat="1" applyFont="1" applyFill="1" applyBorder="1" applyAlignment="1">
      <alignment vertical="top"/>
      <protection/>
    </xf>
    <xf numFmtId="166" fontId="7" fillId="23" borderId="0" xfId="64" applyNumberFormat="1" applyFont="1" applyFill="1" applyBorder="1" applyAlignment="1">
      <alignment/>
      <protection/>
    </xf>
    <xf numFmtId="166" fontId="7" fillId="23" borderId="10" xfId="64" applyNumberFormat="1" applyFont="1" applyFill="1" applyBorder="1" applyAlignment="1">
      <alignment/>
      <protection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top" wrapText="1"/>
    </xf>
    <xf numFmtId="0" fontId="4" fillId="0" borderId="28" xfId="60" applyFont="1" applyBorder="1" applyAlignment="1">
      <alignment horizontal="center" vertical="center" wrapText="1"/>
      <protection/>
    </xf>
    <xf numFmtId="0" fontId="0" fillId="0" borderId="0" xfId="66">
      <alignment/>
      <protection/>
    </xf>
    <xf numFmtId="0" fontId="1" fillId="0" borderId="0" xfId="66" applyFont="1">
      <alignment/>
      <protection/>
    </xf>
    <xf numFmtId="0" fontId="0" fillId="0" borderId="0" xfId="66" applyFont="1" applyAlignment="1" applyProtection="1">
      <alignment vertical="center"/>
      <protection locked="0"/>
    </xf>
    <xf numFmtId="0" fontId="18" fillId="0" borderId="0" xfId="66" applyFont="1" applyFill="1">
      <alignment/>
      <protection/>
    </xf>
    <xf numFmtId="0" fontId="6" fillId="0" borderId="0" xfId="63" applyFont="1" applyAlignment="1" applyProtection="1">
      <alignment vertical="center"/>
      <protection/>
    </xf>
    <xf numFmtId="0" fontId="6" fillId="20" borderId="45" xfId="63" applyFont="1" applyFill="1" applyBorder="1" applyAlignment="1" applyProtection="1">
      <alignment horizontal="center"/>
      <protection/>
    </xf>
    <xf numFmtId="4" fontId="6" fillId="20" borderId="46" xfId="63" applyNumberFormat="1" applyFont="1" applyFill="1" applyBorder="1" applyAlignment="1" applyProtection="1">
      <alignment horizontal="centerContinuous"/>
      <protection/>
    </xf>
    <xf numFmtId="5" fontId="6" fillId="20" borderId="45" xfId="63" applyNumberFormat="1" applyFont="1" applyFill="1" applyBorder="1" applyAlignment="1" applyProtection="1">
      <alignment horizontal="centerContinuous"/>
      <protection/>
    </xf>
    <xf numFmtId="5" fontId="6" fillId="20" borderId="47" xfId="63" applyNumberFormat="1" applyFont="1" applyFill="1" applyBorder="1" applyAlignment="1" applyProtection="1">
      <alignment horizontal="centerContinuous"/>
      <protection/>
    </xf>
    <xf numFmtId="0" fontId="4" fillId="0" borderId="0" xfId="63" applyFont="1" applyFill="1" applyProtection="1">
      <alignment/>
      <protection/>
    </xf>
    <xf numFmtId="0" fontId="6" fillId="20" borderId="48" xfId="63" applyFont="1" applyFill="1" applyBorder="1" applyProtection="1">
      <alignment/>
      <protection/>
    </xf>
    <xf numFmtId="0" fontId="6" fillId="20" borderId="49" xfId="63" applyNumberFormat="1" applyFont="1" applyFill="1" applyBorder="1" applyAlignment="1" applyProtection="1">
      <alignment horizontal="center"/>
      <protection locked="0"/>
    </xf>
    <xf numFmtId="0" fontId="6" fillId="20" borderId="50" xfId="63" applyNumberFormat="1" applyFont="1" applyFill="1" applyBorder="1" applyAlignment="1" applyProtection="1">
      <alignment horizontal="center"/>
      <protection locked="0"/>
    </xf>
    <xf numFmtId="0" fontId="4" fillId="0" borderId="0" xfId="63" applyNumberFormat="1" applyFont="1" applyFill="1" applyProtection="1">
      <alignment/>
      <protection/>
    </xf>
    <xf numFmtId="0" fontId="6" fillId="20" borderId="48" xfId="63" applyNumberFormat="1" applyFont="1" applyFill="1" applyBorder="1" applyProtection="1">
      <alignment/>
      <protection/>
    </xf>
    <xf numFmtId="0" fontId="6" fillId="0" borderId="0" xfId="63" applyFont="1" applyFill="1" applyBorder="1" applyProtection="1">
      <alignment/>
      <protection/>
    </xf>
    <xf numFmtId="0" fontId="6" fillId="0" borderId="51" xfId="63" applyNumberFormat="1" applyFont="1" applyFill="1" applyBorder="1" applyAlignment="1" applyProtection="1">
      <alignment horizontal="center"/>
      <protection/>
    </xf>
    <xf numFmtId="0" fontId="6" fillId="0" borderId="0" xfId="63" applyNumberFormat="1" applyFont="1" applyFill="1" applyBorder="1" applyProtection="1">
      <alignment/>
      <protection/>
    </xf>
    <xf numFmtId="0" fontId="4" fillId="0" borderId="0" xfId="63" applyNumberFormat="1" applyFont="1" applyProtection="1">
      <alignment/>
      <protection/>
    </xf>
    <xf numFmtId="0" fontId="4" fillId="0" borderId="0" xfId="63" applyFont="1" applyProtection="1">
      <alignment/>
      <protection/>
    </xf>
    <xf numFmtId="0" fontId="4" fillId="0" borderId="15" xfId="63" applyFont="1" applyBorder="1" applyAlignment="1" applyProtection="1">
      <alignment vertical="center"/>
      <protection/>
    </xf>
    <xf numFmtId="5" fontId="4" fillId="0" borderId="10" xfId="63" applyNumberFormat="1" applyFont="1" applyBorder="1" applyAlignment="1" applyProtection="1">
      <alignment vertical="center"/>
      <protection/>
    </xf>
    <xf numFmtId="5" fontId="4" fillId="0" borderId="16" xfId="63" applyNumberFormat="1" applyFont="1" applyBorder="1" applyAlignment="1" applyProtection="1">
      <alignment vertical="center"/>
      <protection/>
    </xf>
    <xf numFmtId="0" fontId="4" fillId="0" borderId="52" xfId="63" applyFont="1" applyBorder="1" applyAlignment="1" applyProtection="1">
      <alignment vertical="center"/>
      <protection/>
    </xf>
    <xf numFmtId="3" fontId="4" fillId="0" borderId="0" xfId="63" applyNumberFormat="1" applyFont="1" applyBorder="1" applyAlignment="1" applyProtection="1">
      <alignment horizontal="center" vertical="center"/>
      <protection/>
    </xf>
    <xf numFmtId="3" fontId="4" fillId="0" borderId="13" xfId="63" applyNumberFormat="1" applyFont="1" applyBorder="1" applyAlignment="1" applyProtection="1">
      <alignment horizontal="center" vertical="center"/>
      <protection/>
    </xf>
    <xf numFmtId="42" fontId="4" fillId="0" borderId="22" xfId="63" applyNumberFormat="1" applyFont="1" applyBorder="1" applyAlignment="1" applyProtection="1">
      <alignment vertical="center"/>
      <protection/>
    </xf>
    <xf numFmtId="0" fontId="4" fillId="0" borderId="0" xfId="63" applyNumberFormat="1" applyFont="1" applyBorder="1" applyAlignment="1" applyProtection="1">
      <alignment horizontal="center" vertical="center"/>
      <protection/>
    </xf>
    <xf numFmtId="5" fontId="4" fillId="0" borderId="13" xfId="63" applyNumberFormat="1" applyFont="1" applyBorder="1" applyAlignment="1" applyProtection="1">
      <alignment vertical="center"/>
      <protection/>
    </xf>
    <xf numFmtId="0" fontId="6" fillId="0" borderId="0" xfId="63" applyFont="1" applyProtection="1">
      <alignment/>
      <protection/>
    </xf>
    <xf numFmtId="0" fontId="10" fillId="0" borderId="0" xfId="63" applyFont="1" applyAlignment="1" applyProtection="1">
      <alignment vertical="top"/>
      <protection/>
    </xf>
    <xf numFmtId="0" fontId="4" fillId="0" borderId="15" xfId="63" applyFont="1" applyFill="1" applyBorder="1" applyAlignment="1" applyProtection="1">
      <alignment vertical="center"/>
      <protection/>
    </xf>
    <xf numFmtId="42" fontId="4" fillId="0" borderId="22" xfId="63" applyNumberFormat="1" applyFont="1" applyFill="1" applyBorder="1" applyAlignment="1" applyProtection="1">
      <alignment horizontal="center" vertical="center"/>
      <protection/>
    </xf>
    <xf numFmtId="5" fontId="4" fillId="0" borderId="15" xfId="63" applyNumberFormat="1" applyFont="1" applyFill="1" applyBorder="1" applyAlignment="1" applyProtection="1">
      <alignment vertical="center"/>
      <protection/>
    </xf>
    <xf numFmtId="5" fontId="4" fillId="0" borderId="13" xfId="63" applyNumberFormat="1" applyFont="1" applyFill="1" applyBorder="1" applyAlignment="1" applyProtection="1">
      <alignment vertical="center"/>
      <protection/>
    </xf>
    <xf numFmtId="3" fontId="4" fillId="0" borderId="15" xfId="63" applyNumberFormat="1" applyFont="1" applyBorder="1" applyAlignment="1" applyProtection="1">
      <alignment horizontal="center" vertical="center"/>
      <protection/>
    </xf>
    <xf numFmtId="5" fontId="4" fillId="0" borderId="15" xfId="63" applyNumberFormat="1" applyFont="1" applyBorder="1" applyAlignment="1" applyProtection="1">
      <alignment vertical="center"/>
      <protection/>
    </xf>
    <xf numFmtId="0" fontId="4" fillId="0" borderId="48" xfId="63" applyFont="1" applyBorder="1" applyAlignment="1" applyProtection="1">
      <alignment vertical="center"/>
      <protection/>
    </xf>
    <xf numFmtId="3" fontId="4" fillId="0" borderId="30" xfId="63" applyNumberFormat="1" applyFont="1" applyBorder="1" applyAlignment="1" applyProtection="1">
      <alignment horizontal="center" vertical="center"/>
      <protection/>
    </xf>
    <xf numFmtId="3" fontId="4" fillId="0" borderId="28" xfId="63" applyNumberFormat="1" applyFont="1" applyBorder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vertical="center"/>
      <protection/>
    </xf>
    <xf numFmtId="5" fontId="4" fillId="0" borderId="0" xfId="63" applyNumberFormat="1" applyFont="1" applyBorder="1" applyAlignment="1" applyProtection="1">
      <alignment horizontal="center" vertical="center"/>
      <protection/>
    </xf>
    <xf numFmtId="0" fontId="4" fillId="0" borderId="0" xfId="63" applyFont="1" applyFill="1" applyBorder="1" applyAlignment="1" applyProtection="1">
      <alignment vertical="center"/>
      <protection/>
    </xf>
    <xf numFmtId="0" fontId="6" fillId="0" borderId="0" xfId="63" applyNumberFormat="1" applyFont="1" applyFill="1" applyBorder="1" applyAlignment="1" applyProtection="1">
      <alignment horizontal="center" vertical="center"/>
      <protection/>
    </xf>
    <xf numFmtId="5" fontId="4" fillId="0" borderId="0" xfId="63" applyNumberFormat="1" applyFont="1" applyFill="1" applyBorder="1" applyAlignment="1" applyProtection="1">
      <alignment vertical="center"/>
      <protection/>
    </xf>
    <xf numFmtId="0" fontId="4" fillId="0" borderId="0" xfId="63" applyNumberFormat="1" applyFont="1" applyFill="1" applyBorder="1" applyAlignment="1" applyProtection="1">
      <alignment horizontal="center" vertical="center"/>
      <protection/>
    </xf>
    <xf numFmtId="5" fontId="4" fillId="0" borderId="15" xfId="63" applyNumberFormat="1" applyFont="1" applyFill="1" applyBorder="1" applyAlignment="1" applyProtection="1">
      <alignment vertical="center"/>
      <protection hidden="1"/>
    </xf>
    <xf numFmtId="5" fontId="4" fillId="0" borderId="13" xfId="63" applyNumberFormat="1" applyFont="1" applyFill="1" applyBorder="1" applyAlignment="1" applyProtection="1">
      <alignment vertical="center"/>
      <protection hidden="1"/>
    </xf>
    <xf numFmtId="5" fontId="4" fillId="0" borderId="0" xfId="63" applyNumberFormat="1" applyFont="1" applyBorder="1" applyAlignment="1" applyProtection="1">
      <alignment vertical="center"/>
      <protection/>
    </xf>
    <xf numFmtId="0" fontId="4" fillId="0" borderId="0" xfId="63" applyFont="1" applyBorder="1" applyProtection="1">
      <alignment/>
      <protection/>
    </xf>
    <xf numFmtId="3" fontId="4" fillId="0" borderId="21" xfId="63" applyNumberFormat="1" applyFont="1" applyBorder="1" applyAlignment="1" applyProtection="1">
      <alignment horizontal="center" vertical="center"/>
      <protection/>
    </xf>
    <xf numFmtId="5" fontId="4" fillId="0" borderId="48" xfId="63" applyNumberFormat="1" applyFont="1" applyBorder="1" applyAlignment="1" applyProtection="1">
      <alignment vertical="center"/>
      <protection/>
    </xf>
    <xf numFmtId="5" fontId="4" fillId="0" borderId="21" xfId="63" applyNumberFormat="1" applyFont="1" applyBorder="1" applyAlignment="1" applyProtection="1">
      <alignment vertical="center"/>
      <protection/>
    </xf>
    <xf numFmtId="4" fontId="4" fillId="0" borderId="0" xfId="63" applyNumberFormat="1" applyFont="1" applyProtection="1">
      <alignment/>
      <protection/>
    </xf>
    <xf numFmtId="5" fontId="4" fillId="0" borderId="0" xfId="63" applyNumberFormat="1" applyFont="1" applyProtection="1">
      <alignment/>
      <protection/>
    </xf>
    <xf numFmtId="0" fontId="4" fillId="0" borderId="0" xfId="63" applyNumberFormat="1" applyFont="1" applyAlignment="1" applyProtection="1">
      <alignment horizontal="center"/>
      <protection/>
    </xf>
    <xf numFmtId="0" fontId="28" fillId="0" borderId="0" xfId="63" applyFont="1" applyAlignment="1" applyProtection="1">
      <alignment vertical="top"/>
      <protection locked="0"/>
    </xf>
    <xf numFmtId="0" fontId="26" fillId="0" borderId="0" xfId="66" applyFont="1" applyAlignment="1">
      <alignment/>
      <protection/>
    </xf>
    <xf numFmtId="42" fontId="4" fillId="0" borderId="0" xfId="63" applyNumberFormat="1" applyFont="1" applyFill="1" applyBorder="1" applyAlignment="1" applyProtection="1">
      <alignment vertical="center"/>
      <protection/>
    </xf>
    <xf numFmtId="42" fontId="4" fillId="0" borderId="0" xfId="63" applyNumberFormat="1" applyFont="1" applyFill="1" applyBorder="1" applyAlignment="1" applyProtection="1">
      <alignment vertical="center"/>
      <protection hidden="1"/>
    </xf>
    <xf numFmtId="5" fontId="29" fillId="0" borderId="0" xfId="63" applyNumberFormat="1" applyFont="1" applyAlignment="1" applyProtection="1">
      <alignment vertical="center"/>
      <protection/>
    </xf>
    <xf numFmtId="0" fontId="6" fillId="20" borderId="53" xfId="63" applyNumberFormat="1" applyFont="1" applyFill="1" applyBorder="1" applyAlignment="1" applyProtection="1">
      <alignment horizontal="center"/>
      <protection locked="0"/>
    </xf>
    <xf numFmtId="0" fontId="20" fillId="0" borderId="0" xfId="63" applyFont="1" applyAlignment="1" applyProtection="1">
      <alignment vertical="top"/>
      <protection locked="0"/>
    </xf>
    <xf numFmtId="3" fontId="6" fillId="0" borderId="0" xfId="64" applyNumberFormat="1" applyFont="1" applyBorder="1" applyAlignment="1">
      <alignment vertical="center"/>
      <protection/>
    </xf>
    <xf numFmtId="166" fontId="5" fillId="0" borderId="23" xfId="69" applyNumberFormat="1" applyFont="1" applyBorder="1" applyAlignment="1" applyProtection="1">
      <alignment/>
      <protection hidden="1"/>
    </xf>
    <xf numFmtId="165" fontId="5" fillId="0" borderId="26" xfId="69" applyNumberFormat="1" applyFont="1" applyBorder="1" applyAlignment="1" applyProtection="1">
      <alignment/>
      <protection hidden="1"/>
    </xf>
    <xf numFmtId="0" fontId="30" fillId="0" borderId="0" xfId="60" applyFont="1" applyAlignment="1">
      <alignment vertical="top"/>
      <protection/>
    </xf>
    <xf numFmtId="0" fontId="27" fillId="0" borderId="0" xfId="60" applyFont="1" applyAlignment="1">
      <alignment vertical="top"/>
      <protection/>
    </xf>
    <xf numFmtId="0" fontId="4" fillId="0" borderId="54" xfId="63" applyFont="1" applyBorder="1" applyAlignment="1" applyProtection="1">
      <alignment vertical="center"/>
      <protection/>
    </xf>
    <xf numFmtId="166" fontId="31" fillId="0" borderId="26" xfId="69" applyNumberFormat="1" applyFont="1" applyBorder="1" applyAlignment="1" applyProtection="1">
      <alignment/>
      <protection hidden="1"/>
    </xf>
    <xf numFmtId="166" fontId="31" fillId="0" borderId="17" xfId="69" applyNumberFormat="1" applyFont="1" applyBorder="1" applyAlignment="1" applyProtection="1">
      <alignment/>
      <protection hidden="1"/>
    </xf>
    <xf numFmtId="3" fontId="7" fillId="0" borderId="55" xfId="66" applyNumberFormat="1" applyFont="1" applyFill="1" applyBorder="1" applyAlignment="1">
      <alignment horizontal="center" vertical="center"/>
      <protection/>
    </xf>
    <xf numFmtId="3" fontId="5" fillId="0" borderId="56" xfId="66" applyNumberFormat="1" applyFont="1" applyFill="1" applyBorder="1" applyAlignment="1">
      <alignment horizontal="center" vertical="center"/>
      <protection/>
    </xf>
    <xf numFmtId="3" fontId="5" fillId="0" borderId="57" xfId="66" applyNumberFormat="1" applyFont="1" applyFill="1" applyBorder="1" applyAlignment="1">
      <alignment horizontal="center" vertical="center"/>
      <protection/>
    </xf>
    <xf numFmtId="3" fontId="7" fillId="0" borderId="58" xfId="66" applyNumberFormat="1" applyFont="1" applyFill="1" applyBorder="1" applyAlignment="1">
      <alignment horizontal="center" vertical="center" wrapText="1"/>
      <protection/>
    </xf>
    <xf numFmtId="3" fontId="16" fillId="0" borderId="55" xfId="66" applyNumberFormat="1" applyFont="1" applyFill="1" applyBorder="1" applyAlignment="1">
      <alignment horizontal="center" vertical="center"/>
      <protection/>
    </xf>
    <xf numFmtId="3" fontId="17" fillId="0" borderId="56" xfId="66" applyNumberFormat="1" applyFont="1" applyFill="1" applyBorder="1" applyAlignment="1">
      <alignment horizontal="center" vertical="center"/>
      <protection/>
    </xf>
    <xf numFmtId="3" fontId="17" fillId="0" borderId="57" xfId="66" applyNumberFormat="1" applyFont="1" applyFill="1" applyBorder="1" applyAlignment="1">
      <alignment horizontal="center" vertical="center"/>
      <protection/>
    </xf>
    <xf numFmtId="3" fontId="16" fillId="0" borderId="58" xfId="66" applyNumberFormat="1" applyFont="1" applyFill="1" applyBorder="1" applyAlignment="1">
      <alignment horizontal="center" vertical="center" wrapText="1"/>
      <protection/>
    </xf>
    <xf numFmtId="3" fontId="17" fillId="0" borderId="59" xfId="66" applyNumberFormat="1" applyFont="1" applyFill="1" applyBorder="1" applyAlignment="1">
      <alignment horizontal="center" vertical="center"/>
      <protection/>
    </xf>
    <xf numFmtId="3" fontId="7" fillId="0" borderId="59" xfId="66" applyNumberFormat="1" applyFont="1" applyFill="1" applyBorder="1" applyAlignment="1">
      <alignment horizontal="center" vertical="center" wrapText="1"/>
      <protection/>
    </xf>
    <xf numFmtId="3" fontId="16" fillId="0" borderId="59" xfId="66" applyNumberFormat="1" applyFont="1" applyFill="1" applyBorder="1" applyAlignment="1">
      <alignment horizontal="center" vertical="center" wrapText="1"/>
      <protection/>
    </xf>
    <xf numFmtId="0" fontId="0" fillId="0" borderId="0" xfId="66" applyFont="1" applyFill="1">
      <alignment/>
      <protection/>
    </xf>
    <xf numFmtId="3" fontId="49" fillId="0" borderId="60" xfId="60" applyNumberFormat="1" applyFont="1" applyBorder="1" applyAlignment="1">
      <alignment horizontal="left" vertical="center" wrapText="1"/>
      <protection/>
    </xf>
    <xf numFmtId="3" fontId="5" fillId="0" borderId="32" xfId="0" applyNumberFormat="1" applyFont="1" applyFill="1" applyBorder="1" applyAlignment="1" applyProtection="1">
      <alignment horizontal="center" vertical="center"/>
      <protection locked="0"/>
    </xf>
    <xf numFmtId="3" fontId="5" fillId="0" borderId="59" xfId="66" applyNumberFormat="1" applyFont="1" applyFill="1" applyBorder="1" applyAlignment="1">
      <alignment horizontal="center" vertical="center"/>
      <protection/>
    </xf>
    <xf numFmtId="0" fontId="17" fillId="0" borderId="59" xfId="66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 locked="0"/>
    </xf>
    <xf numFmtId="3" fontId="5" fillId="0" borderId="55" xfId="66" applyNumberFormat="1" applyFont="1" applyFill="1" applyBorder="1" applyAlignment="1">
      <alignment horizontal="center" vertical="center"/>
      <protection/>
    </xf>
    <xf numFmtId="3" fontId="17" fillId="0" borderId="55" xfId="66" applyNumberFormat="1" applyFont="1" applyFill="1" applyBorder="1" applyAlignment="1">
      <alignment horizontal="center" vertical="center"/>
      <protection/>
    </xf>
    <xf numFmtId="3" fontId="5" fillId="0" borderId="61" xfId="0" applyNumberFormat="1" applyFont="1" applyFill="1" applyBorder="1" applyAlignment="1" applyProtection="1">
      <alignment horizontal="center" vertical="center"/>
      <protection locked="0"/>
    </xf>
    <xf numFmtId="0" fontId="2" fillId="0" borderId="0" xfId="60" applyFont="1" applyAlignment="1">
      <alignment/>
      <protection/>
    </xf>
    <xf numFmtId="0" fontId="2" fillId="0" borderId="0" xfId="62" applyFont="1" applyAlignment="1">
      <alignment/>
      <protection/>
    </xf>
    <xf numFmtId="0" fontId="2" fillId="0" borderId="0" xfId="65" applyFont="1" applyProtection="1">
      <alignment/>
      <protection/>
    </xf>
    <xf numFmtId="166" fontId="50" fillId="0" borderId="17" xfId="69" applyNumberFormat="1" applyFont="1" applyBorder="1" applyAlignment="1" applyProtection="1">
      <alignment/>
      <protection hidden="1"/>
    </xf>
    <xf numFmtId="42" fontId="4" fillId="0" borderId="15" xfId="63" applyNumberFormat="1" applyFont="1" applyBorder="1" applyAlignment="1" applyProtection="1">
      <alignment horizontal="center" vertical="center"/>
      <protection/>
    </xf>
    <xf numFmtId="42" fontId="4" fillId="0" borderId="13" xfId="63" applyNumberFormat="1" applyFont="1" applyFill="1" applyBorder="1" applyAlignment="1" applyProtection="1">
      <alignment vertical="center"/>
      <protection/>
    </xf>
    <xf numFmtId="3" fontId="7" fillId="0" borderId="0" xfId="64" applyNumberFormat="1" applyFont="1">
      <alignment/>
      <protection/>
    </xf>
    <xf numFmtId="3" fontId="5" fillId="0" borderId="62" xfId="0" applyNumberFormat="1" applyFont="1" applyFill="1" applyBorder="1" applyAlignment="1" applyProtection="1">
      <alignment horizontal="center" vertical="center"/>
      <protection locked="0"/>
    </xf>
    <xf numFmtId="0" fontId="0" fillId="0" borderId="63" xfId="0" applyFill="1" applyBorder="1" applyAlignment="1">
      <alignment/>
    </xf>
    <xf numFmtId="0" fontId="5" fillId="0" borderId="64" xfId="0" applyFont="1" applyFill="1" applyBorder="1" applyAlignment="1" applyProtection="1">
      <alignment horizontal="left" vertical="center"/>
      <protection locked="0"/>
    </xf>
    <xf numFmtId="3" fontId="7" fillId="0" borderId="64" xfId="0" applyNumberFormat="1" applyFont="1" applyFill="1" applyBorder="1" applyAlignment="1">
      <alignment horizontal="center" vertical="center"/>
    </xf>
    <xf numFmtId="3" fontId="5" fillId="0" borderId="65" xfId="0" applyNumberFormat="1" applyFont="1" applyFill="1" applyBorder="1" applyAlignment="1" applyProtection="1">
      <alignment horizontal="center" vertical="center"/>
      <protection locked="0"/>
    </xf>
    <xf numFmtId="3" fontId="5" fillId="0" borderId="66" xfId="0" applyNumberFormat="1" applyFont="1" applyFill="1" applyBorder="1" applyAlignment="1" applyProtection="1">
      <alignment horizontal="center" vertical="center"/>
      <protection locked="0"/>
    </xf>
    <xf numFmtId="3" fontId="5" fillId="0" borderId="64" xfId="0" applyNumberFormat="1" applyFont="1" applyFill="1" applyBorder="1" applyAlignment="1" applyProtection="1">
      <alignment horizontal="center" vertical="center"/>
      <protection locked="0"/>
    </xf>
    <xf numFmtId="3" fontId="5" fillId="0" borderId="67" xfId="0" applyNumberFormat="1" applyFont="1" applyFill="1" applyBorder="1" applyAlignment="1" applyProtection="1">
      <alignment horizontal="center" vertical="center"/>
      <protection locked="0"/>
    </xf>
    <xf numFmtId="3" fontId="7" fillId="0" borderId="65" xfId="0" applyNumberFormat="1" applyFont="1" applyFill="1" applyBorder="1" applyAlignment="1">
      <alignment horizontal="center" vertical="center"/>
    </xf>
    <xf numFmtId="3" fontId="5" fillId="0" borderId="65" xfId="0" applyNumberFormat="1" applyFont="1" applyFill="1" applyBorder="1" applyAlignment="1" applyProtection="1">
      <alignment horizontal="center" vertical="center"/>
      <protection locked="0"/>
    </xf>
    <xf numFmtId="3" fontId="5" fillId="0" borderId="66" xfId="0" applyNumberFormat="1" applyFont="1" applyFill="1" applyBorder="1" applyAlignment="1" applyProtection="1">
      <alignment horizontal="center" vertical="center"/>
      <protection locked="0"/>
    </xf>
    <xf numFmtId="3" fontId="5" fillId="0" borderId="64" xfId="0" applyNumberFormat="1" applyFont="1" applyFill="1" applyBorder="1" applyAlignment="1" applyProtection="1">
      <alignment horizontal="center" vertical="center"/>
      <protection locked="0"/>
    </xf>
    <xf numFmtId="3" fontId="7" fillId="0" borderId="64" xfId="0" applyNumberFormat="1" applyFont="1" applyFill="1" applyBorder="1" applyAlignment="1">
      <alignment horizontal="center" vertical="center" wrapText="1"/>
    </xf>
    <xf numFmtId="3" fontId="5" fillId="0" borderId="67" xfId="0" applyNumberFormat="1" applyFont="1" applyFill="1" applyBorder="1" applyAlignment="1" applyProtection="1">
      <alignment horizontal="center" vertical="center"/>
      <protection locked="0"/>
    </xf>
    <xf numFmtId="3" fontId="7" fillId="0" borderId="65" xfId="0" applyNumberFormat="1" applyFont="1" applyFill="1" applyBorder="1" applyAlignment="1">
      <alignment horizontal="center" vertical="center" wrapText="1"/>
    </xf>
    <xf numFmtId="0" fontId="0" fillId="0" borderId="68" xfId="0" applyFill="1" applyBorder="1" applyAlignment="1">
      <alignment/>
    </xf>
    <xf numFmtId="0" fontId="4" fillId="0" borderId="54" xfId="63" applyFont="1" applyBorder="1" applyProtection="1">
      <alignment/>
      <protection/>
    </xf>
    <xf numFmtId="0" fontId="4" fillId="0" borderId="52" xfId="0" applyFont="1" applyFill="1" applyBorder="1" applyAlignment="1" applyProtection="1">
      <alignment vertical="center"/>
      <protection/>
    </xf>
    <xf numFmtId="42" fontId="4" fillId="0" borderId="69" xfId="63" applyNumberFormat="1" applyFont="1" applyBorder="1" applyProtection="1">
      <alignment/>
      <protection/>
    </xf>
    <xf numFmtId="42" fontId="4" fillId="0" borderId="70" xfId="63" applyNumberFormat="1" applyFont="1" applyBorder="1" applyProtection="1">
      <alignment/>
      <protection/>
    </xf>
    <xf numFmtId="0" fontId="5" fillId="0" borderId="71" xfId="0" applyFont="1" applyFill="1" applyBorder="1" applyAlignment="1" applyProtection="1">
      <alignment horizontal="left" vertical="center"/>
      <protection locked="0"/>
    </xf>
    <xf numFmtId="0" fontId="5" fillId="0" borderId="72" xfId="0" applyFont="1" applyFill="1" applyBorder="1" applyAlignment="1" applyProtection="1">
      <alignment horizontal="left" vertical="center"/>
      <protection locked="0"/>
    </xf>
    <xf numFmtId="0" fontId="0" fillId="0" borderId="0" xfId="0" applyNumberFormat="1" applyAlignment="1">
      <alignment/>
    </xf>
    <xf numFmtId="0" fontId="9" fillId="20" borderId="18" xfId="64" applyNumberFormat="1" applyFont="1" applyFill="1" applyBorder="1" applyAlignment="1" applyProtection="1">
      <alignment horizontal="center"/>
      <protection locked="0"/>
    </xf>
    <xf numFmtId="0" fontId="7" fillId="20" borderId="0" xfId="64" applyNumberFormat="1" applyFont="1" applyFill="1" applyBorder="1" applyAlignment="1">
      <alignment horizontal="centerContinuous" vertical="center"/>
      <protection/>
    </xf>
    <xf numFmtId="0" fontId="4" fillId="0" borderId="52" xfId="0" applyFont="1" applyBorder="1" applyAlignment="1" applyProtection="1">
      <alignment vertical="center"/>
      <protection/>
    </xf>
    <xf numFmtId="0" fontId="4" fillId="0" borderId="52" xfId="63" applyFont="1" applyBorder="1" applyProtection="1">
      <alignment/>
      <protection/>
    </xf>
    <xf numFmtId="0" fontId="4" fillId="0" borderId="73" xfId="63" applyFont="1" applyBorder="1" applyProtection="1">
      <alignment/>
      <protection/>
    </xf>
    <xf numFmtId="42" fontId="4" fillId="0" borderId="0" xfId="63" applyNumberFormat="1" applyFont="1" applyBorder="1" applyAlignment="1" applyProtection="1">
      <alignment vertical="center"/>
      <protection/>
    </xf>
    <xf numFmtId="3" fontId="4" fillId="0" borderId="48" xfId="63" applyNumberFormat="1" applyFont="1" applyBorder="1" applyAlignment="1" applyProtection="1">
      <alignment horizontal="center" vertical="center"/>
      <protection/>
    </xf>
    <xf numFmtId="0" fontId="2" fillId="0" borderId="0" xfId="64" applyFont="1" applyAlignment="1">
      <alignment horizontal="left" wrapText="1"/>
      <protection/>
    </xf>
    <xf numFmtId="0" fontId="2" fillId="0" borderId="0" xfId="64" applyFont="1" applyAlignment="1">
      <alignment horizontal="left"/>
      <protection/>
    </xf>
    <xf numFmtId="0" fontId="6" fillId="0" borderId="52" xfId="63" applyFont="1" applyFill="1" applyBorder="1" applyAlignment="1" applyProtection="1">
      <alignment vertical="center"/>
      <protection/>
    </xf>
    <xf numFmtId="0" fontId="10" fillId="0" borderId="52" xfId="63" applyFont="1" applyBorder="1" applyAlignment="1" applyProtection="1">
      <alignment vertical="top"/>
      <protection/>
    </xf>
    <xf numFmtId="5" fontId="4" fillId="0" borderId="21" xfId="63" applyNumberFormat="1" applyFont="1" applyBorder="1" applyProtection="1">
      <alignment/>
      <protection/>
    </xf>
    <xf numFmtId="0" fontId="4" fillId="0" borderId="52" xfId="63" applyFont="1" applyBorder="1" applyAlignment="1" applyProtection="1">
      <alignment horizontal="left" vertical="center"/>
      <protection/>
    </xf>
    <xf numFmtId="0" fontId="10" fillId="0" borderId="0" xfId="64" applyFont="1" applyAlignment="1">
      <alignment horizontal="left"/>
      <protection/>
    </xf>
    <xf numFmtId="3" fontId="49" fillId="24" borderId="60" xfId="60" applyNumberFormat="1" applyFont="1" applyFill="1" applyBorder="1" applyAlignment="1">
      <alignment horizontal="justify" vertical="center" wrapText="1"/>
      <protection/>
    </xf>
    <xf numFmtId="171" fontId="52" fillId="0" borderId="0" xfId="63" applyNumberFormat="1" applyFont="1" applyBorder="1" applyAlignment="1" applyProtection="1">
      <alignment horizontal="right" vertical="center"/>
      <protection locked="0"/>
    </xf>
    <xf numFmtId="0" fontId="4" fillId="0" borderId="13" xfId="63" applyNumberFormat="1" applyFont="1" applyBorder="1" applyAlignment="1" applyProtection="1">
      <alignment horizontal="center"/>
      <protection/>
    </xf>
    <xf numFmtId="5" fontId="4" fillId="0" borderId="13" xfId="63" applyNumberFormat="1" applyFont="1" applyBorder="1" applyAlignment="1" applyProtection="1">
      <alignment horizontal="right"/>
      <protection/>
    </xf>
    <xf numFmtId="6" fontId="4" fillId="0" borderId="16" xfId="63" applyNumberFormat="1" applyFont="1" applyBorder="1" applyAlignment="1" applyProtection="1">
      <alignment vertical="center"/>
      <protection/>
    </xf>
    <xf numFmtId="0" fontId="4" fillId="0" borderId="28" xfId="63" applyNumberFormat="1" applyFont="1" applyBorder="1" applyAlignment="1" applyProtection="1">
      <alignment horizontal="center"/>
      <protection/>
    </xf>
    <xf numFmtId="5" fontId="4" fillId="0" borderId="28" xfId="63" applyNumberFormat="1" applyFont="1" applyBorder="1" applyAlignment="1" applyProtection="1">
      <alignment horizontal="right"/>
      <protection/>
    </xf>
    <xf numFmtId="3" fontId="4" fillId="0" borderId="40" xfId="63" applyNumberFormat="1" applyFont="1" applyBorder="1" applyAlignment="1" applyProtection="1">
      <alignment horizontal="center" vertical="center"/>
      <protection/>
    </xf>
    <xf numFmtId="0" fontId="4" fillId="0" borderId="0" xfId="60" applyFont="1" applyBorder="1" applyAlignment="1">
      <alignment vertical="center"/>
      <protection/>
    </xf>
    <xf numFmtId="0" fontId="0" fillId="0" borderId="0" xfId="0" applyFill="1" applyBorder="1" applyAlignment="1">
      <alignment/>
    </xf>
    <xf numFmtId="3" fontId="49" fillId="0" borderId="60" xfId="60" applyNumberFormat="1" applyFont="1" applyFill="1" applyBorder="1" applyAlignment="1">
      <alignment horizontal="justify" vertical="center" wrapText="1"/>
      <protection/>
    </xf>
    <xf numFmtId="0" fontId="49" fillId="0" borderId="0" xfId="55" applyFont="1" applyFill="1" applyBorder="1" applyAlignment="1">
      <alignment horizontal="justify" vertical="center" wrapText="1"/>
      <protection/>
    </xf>
    <xf numFmtId="0" fontId="49" fillId="0" borderId="0" xfId="60" applyFont="1" applyFill="1" applyBorder="1" applyAlignment="1">
      <alignment horizontal="justify" vertical="center" wrapText="1"/>
      <protection/>
    </xf>
    <xf numFmtId="0" fontId="14" fillId="25" borderId="37" xfId="60" applyFont="1" applyFill="1" applyBorder="1" applyAlignment="1">
      <alignment vertical="center"/>
      <protection/>
    </xf>
    <xf numFmtId="167" fontId="1" fillId="25" borderId="19" xfId="60" applyNumberFormat="1" applyFont="1" applyFill="1" applyBorder="1" applyAlignment="1">
      <alignment horizontal="center" vertical="center"/>
      <protection/>
    </xf>
    <xf numFmtId="0" fontId="6" fillId="25" borderId="24" xfId="60" applyFont="1" applyFill="1" applyBorder="1" applyAlignment="1">
      <alignment horizontal="center" vertical="center" wrapText="1"/>
      <protection/>
    </xf>
    <xf numFmtId="3" fontId="15" fillId="25" borderId="74" xfId="60" applyNumberFormat="1" applyFont="1" applyFill="1" applyBorder="1" applyAlignment="1">
      <alignment horizontal="center" vertical="center" wrapText="1"/>
      <protection/>
    </xf>
    <xf numFmtId="164" fontId="7" fillId="25" borderId="24" xfId="64" applyNumberFormat="1" applyFont="1" applyFill="1" applyBorder="1" applyAlignment="1">
      <alignment vertical="top"/>
      <protection/>
    </xf>
    <xf numFmtId="3" fontId="7" fillId="25" borderId="25" xfId="64" applyNumberFormat="1" applyFont="1" applyFill="1" applyBorder="1" applyAlignment="1">
      <alignment vertical="top"/>
      <protection/>
    </xf>
    <xf numFmtId="166" fontId="7" fillId="25" borderId="18" xfId="69" applyNumberFormat="1" applyFont="1" applyFill="1" applyBorder="1" applyAlignment="1">
      <alignment horizontal="center"/>
    </xf>
    <xf numFmtId="3" fontId="7" fillId="25" borderId="26" xfId="64" applyNumberFormat="1" applyFont="1" applyFill="1" applyBorder="1" applyAlignment="1">
      <alignment vertical="top"/>
      <protection/>
    </xf>
    <xf numFmtId="166" fontId="7" fillId="25" borderId="18" xfId="69" applyNumberFormat="1" applyFont="1" applyFill="1" applyBorder="1" applyAlignment="1">
      <alignment/>
    </xf>
    <xf numFmtId="3" fontId="7" fillId="25" borderId="27" xfId="64" applyNumberFormat="1" applyFont="1" applyFill="1" applyBorder="1" applyAlignment="1">
      <alignment vertical="top"/>
      <protection/>
    </xf>
    <xf numFmtId="166" fontId="7" fillId="25" borderId="19" xfId="69" applyNumberFormat="1" applyFont="1" applyFill="1" applyBorder="1" applyAlignment="1">
      <alignment/>
    </xf>
    <xf numFmtId="164" fontId="7" fillId="25" borderId="28" xfId="64" applyNumberFormat="1" applyFont="1" applyFill="1" applyBorder="1" applyAlignment="1">
      <alignment vertical="top"/>
      <protection/>
    </xf>
    <xf numFmtId="3" fontId="7" fillId="25" borderId="75" xfId="64" applyNumberFormat="1" applyFont="1" applyFill="1" applyBorder="1" applyAlignment="1">
      <alignment vertical="top"/>
      <protection/>
    </xf>
    <xf numFmtId="166" fontId="7" fillId="25" borderId="12" xfId="64" applyNumberFormat="1" applyFont="1" applyFill="1" applyBorder="1" applyAlignment="1">
      <alignment horizontal="center"/>
      <protection/>
    </xf>
    <xf numFmtId="3" fontId="7" fillId="25" borderId="29" xfId="64" applyNumberFormat="1" applyFont="1" applyFill="1" applyBorder="1" applyAlignment="1">
      <alignment vertical="top"/>
      <protection/>
    </xf>
    <xf numFmtId="166" fontId="7" fillId="25" borderId="12" xfId="64" applyNumberFormat="1" applyFont="1" applyFill="1" applyBorder="1">
      <alignment/>
      <protection/>
    </xf>
    <xf numFmtId="3" fontId="7" fillId="25" borderId="30" xfId="64" applyNumberFormat="1" applyFont="1" applyFill="1" applyBorder="1" applyAlignment="1">
      <alignment vertical="top"/>
      <protection/>
    </xf>
    <xf numFmtId="166" fontId="7" fillId="25" borderId="11" xfId="64" applyNumberFormat="1" applyFont="1" applyFill="1" applyBorder="1">
      <alignment/>
      <protection/>
    </xf>
    <xf numFmtId="3" fontId="7" fillId="0" borderId="10" xfId="64" applyNumberFormat="1" applyFont="1" applyFill="1" applyBorder="1" applyAlignment="1">
      <alignment horizontal="right" vertical="center"/>
      <protection/>
    </xf>
    <xf numFmtId="3" fontId="5" fillId="0" borderId="23" xfId="64" applyNumberFormat="1" applyFont="1" applyFill="1" applyBorder="1" applyAlignment="1">
      <alignment horizontal="right" vertical="center"/>
      <protection/>
    </xf>
    <xf numFmtId="3" fontId="7" fillId="0" borderId="23" xfId="64" applyNumberFormat="1" applyFont="1" applyFill="1" applyBorder="1" applyAlignment="1">
      <alignment horizontal="right" vertical="center"/>
      <protection/>
    </xf>
    <xf numFmtId="10" fontId="7" fillId="25" borderId="17" xfId="64" applyNumberFormat="1" applyFont="1" applyFill="1" applyBorder="1" applyAlignment="1">
      <alignment vertical="top"/>
      <protection/>
    </xf>
    <xf numFmtId="166" fontId="7" fillId="25" borderId="17" xfId="69" applyNumberFormat="1" applyFont="1" applyFill="1" applyBorder="1" applyAlignment="1" applyProtection="1">
      <alignment/>
      <protection hidden="1"/>
    </xf>
    <xf numFmtId="166" fontId="7" fillId="25" borderId="26" xfId="69" applyNumberFormat="1" applyFont="1" applyFill="1" applyBorder="1" applyAlignment="1" applyProtection="1">
      <alignment/>
      <protection hidden="1"/>
    </xf>
    <xf numFmtId="10" fontId="7" fillId="25" borderId="33" xfId="64" applyNumberFormat="1" applyFont="1" applyFill="1" applyBorder="1" applyAlignment="1">
      <alignment vertical="top"/>
      <protection/>
    </xf>
    <xf numFmtId="166" fontId="7" fillId="25" borderId="11" xfId="64" applyNumberFormat="1" applyFont="1" applyFill="1" applyBorder="1" applyAlignment="1">
      <alignment/>
      <protection/>
    </xf>
    <xf numFmtId="166" fontId="7" fillId="25" borderId="12" xfId="64" applyNumberFormat="1" applyFont="1" applyFill="1" applyBorder="1" applyAlignment="1">
      <alignment/>
      <protection/>
    </xf>
    <xf numFmtId="0" fontId="7" fillId="25" borderId="12" xfId="0" applyFont="1" applyFill="1" applyBorder="1" applyAlignment="1">
      <alignment horizontal="center" vertical="center"/>
    </xf>
    <xf numFmtId="0" fontId="5" fillId="25" borderId="33" xfId="0" applyFont="1" applyFill="1" applyBorder="1" applyAlignment="1">
      <alignment horizontal="center" vertical="center" textRotation="90"/>
    </xf>
    <xf numFmtId="0" fontId="5" fillId="25" borderId="76" xfId="0" applyFont="1" applyFill="1" applyBorder="1" applyAlignment="1">
      <alignment horizontal="center" vertical="center" textRotation="90"/>
    </xf>
    <xf numFmtId="0" fontId="5" fillId="25" borderId="76" xfId="0" applyFont="1" applyFill="1" applyBorder="1" applyAlignment="1">
      <alignment horizontal="center" vertical="center" textRotation="90" wrapText="1"/>
    </xf>
    <xf numFmtId="0" fontId="5" fillId="25" borderId="12" xfId="0" applyFont="1" applyFill="1" applyBorder="1" applyAlignment="1">
      <alignment horizontal="center" vertical="center" textRotation="90" wrapText="1"/>
    </xf>
    <xf numFmtId="0" fontId="16" fillId="25" borderId="29" xfId="66" applyNumberFormat="1" applyFont="1" applyFill="1" applyBorder="1" applyAlignment="1">
      <alignment horizontal="center" vertical="center" textRotation="90" wrapText="1"/>
      <protection/>
    </xf>
    <xf numFmtId="0" fontId="5" fillId="25" borderId="77" xfId="0" applyFont="1" applyFill="1" applyBorder="1" applyAlignment="1">
      <alignment horizontal="center" vertical="center" textRotation="90" wrapText="1"/>
    </xf>
    <xf numFmtId="0" fontId="16" fillId="25" borderId="33" xfId="66" applyNumberFormat="1" applyFont="1" applyFill="1" applyBorder="1" applyAlignment="1">
      <alignment horizontal="center" vertical="center" textRotation="90" wrapText="1"/>
      <protection/>
    </xf>
    <xf numFmtId="3" fontId="6" fillId="25" borderId="18" xfId="0" applyNumberFormat="1" applyFont="1" applyFill="1" applyBorder="1" applyAlignment="1">
      <alignment horizontal="center" vertical="center"/>
    </xf>
    <xf numFmtId="3" fontId="7" fillId="25" borderId="17" xfId="0" applyNumberFormat="1" applyFont="1" applyFill="1" applyBorder="1" applyAlignment="1">
      <alignment horizontal="center" vertical="center"/>
    </xf>
    <xf numFmtId="3" fontId="7" fillId="25" borderId="78" xfId="0" applyNumberFormat="1" applyFont="1" applyFill="1" applyBorder="1" applyAlignment="1">
      <alignment horizontal="center" vertical="center"/>
    </xf>
    <xf numFmtId="3" fontId="7" fillId="25" borderId="18" xfId="0" applyNumberFormat="1" applyFont="1" applyFill="1" applyBorder="1" applyAlignment="1">
      <alignment horizontal="center" vertical="center"/>
    </xf>
    <xf numFmtId="3" fontId="7" fillId="25" borderId="79" xfId="0" applyNumberFormat="1" applyFont="1" applyFill="1" applyBorder="1" applyAlignment="1">
      <alignment horizontal="center" vertical="center"/>
    </xf>
    <xf numFmtId="0" fontId="6" fillId="25" borderId="80" xfId="63" applyFont="1" applyFill="1" applyBorder="1" applyAlignment="1" applyProtection="1">
      <alignment vertical="center"/>
      <protection/>
    </xf>
    <xf numFmtId="0" fontId="6" fillId="25" borderId="46" xfId="63" applyNumberFormat="1" applyFont="1" applyFill="1" applyBorder="1" applyAlignment="1" applyProtection="1">
      <alignment horizontal="right" vertical="center"/>
      <protection/>
    </xf>
    <xf numFmtId="0" fontId="6" fillId="25" borderId="81" xfId="63" applyNumberFormat="1" applyFont="1" applyFill="1" applyBorder="1" applyAlignment="1" applyProtection="1">
      <alignment horizontal="right" vertical="center"/>
      <protection/>
    </xf>
    <xf numFmtId="5" fontId="6" fillId="25" borderId="81" xfId="63" applyNumberFormat="1" applyFont="1" applyFill="1" applyBorder="1" applyAlignment="1" applyProtection="1">
      <alignment vertical="center"/>
      <protection/>
    </xf>
    <xf numFmtId="0" fontId="6" fillId="25" borderId="45" xfId="63" applyFont="1" applyFill="1" applyBorder="1" applyAlignment="1" applyProtection="1">
      <alignment vertical="center"/>
      <protection/>
    </xf>
    <xf numFmtId="3" fontId="28" fillId="25" borderId="82" xfId="63" applyNumberFormat="1" applyFont="1" applyFill="1" applyBorder="1" applyAlignment="1" applyProtection="1">
      <alignment horizontal="center" vertical="center"/>
      <protection/>
    </xf>
    <xf numFmtId="3" fontId="28" fillId="25" borderId="46" xfId="63" applyNumberFormat="1" applyFont="1" applyFill="1" applyBorder="1" applyAlignment="1" applyProtection="1">
      <alignment horizontal="center" vertical="center"/>
      <protection/>
    </xf>
    <xf numFmtId="5" fontId="6" fillId="25" borderId="45" xfId="63" applyNumberFormat="1" applyFont="1" applyFill="1" applyBorder="1" applyAlignment="1" applyProtection="1">
      <alignment horizontal="right" vertical="center"/>
      <protection/>
    </xf>
    <xf numFmtId="5" fontId="6" fillId="25" borderId="81" xfId="63" applyNumberFormat="1" applyFont="1" applyFill="1" applyBorder="1" applyAlignment="1" applyProtection="1">
      <alignment horizontal="right" vertical="center"/>
      <protection/>
    </xf>
    <xf numFmtId="0" fontId="4" fillId="25" borderId="74" xfId="63" applyFont="1" applyFill="1" applyBorder="1" applyAlignment="1" applyProtection="1">
      <alignment vertical="center"/>
      <protection/>
    </xf>
    <xf numFmtId="3" fontId="6" fillId="25" borderId="27" xfId="63" applyNumberFormat="1" applyFont="1" applyFill="1" applyBorder="1" applyAlignment="1" applyProtection="1">
      <alignment horizontal="center" vertical="center"/>
      <protection/>
    </xf>
    <xf numFmtId="3" fontId="6" fillId="25" borderId="37" xfId="63" applyNumberFormat="1" applyFont="1" applyFill="1" applyBorder="1" applyAlignment="1" applyProtection="1">
      <alignment horizontal="center" vertical="center"/>
      <protection/>
    </xf>
    <xf numFmtId="0" fontId="4" fillId="25" borderId="83" xfId="63" applyFont="1" applyFill="1" applyBorder="1" applyAlignment="1" applyProtection="1">
      <alignment vertical="center"/>
      <protection/>
    </xf>
    <xf numFmtId="0" fontId="4" fillId="25" borderId="15" xfId="63" applyFont="1" applyFill="1" applyBorder="1" applyAlignment="1" applyProtection="1">
      <alignment vertical="center"/>
      <protection/>
    </xf>
    <xf numFmtId="0" fontId="6" fillId="25" borderId="45" xfId="63" applyNumberFormat="1" applyFont="1" applyFill="1" applyBorder="1" applyAlignment="1" applyProtection="1">
      <alignment vertical="center"/>
      <protection/>
    </xf>
    <xf numFmtId="3" fontId="6" fillId="25" borderId="81" xfId="63" applyNumberFormat="1" applyFont="1" applyFill="1" applyBorder="1" applyAlignment="1" applyProtection="1">
      <alignment horizontal="center" vertical="center"/>
      <protection/>
    </xf>
    <xf numFmtId="0" fontId="6" fillId="25" borderId="74" xfId="63" applyFont="1" applyFill="1" applyBorder="1" applyAlignment="1" applyProtection="1">
      <alignment vertical="center"/>
      <protection/>
    </xf>
    <xf numFmtId="3" fontId="6" fillId="25" borderId="27" xfId="63" applyNumberFormat="1" applyFont="1" applyFill="1" applyBorder="1" applyAlignment="1" applyProtection="1">
      <alignment horizontal="center" vertical="center"/>
      <protection/>
    </xf>
    <xf numFmtId="3" fontId="6" fillId="25" borderId="37" xfId="63" applyNumberFormat="1" applyFont="1" applyFill="1" applyBorder="1" applyAlignment="1" applyProtection="1">
      <alignment horizontal="center" vertical="center"/>
      <protection/>
    </xf>
    <xf numFmtId="42" fontId="6" fillId="25" borderId="18" xfId="63" applyNumberFormat="1" applyFont="1" applyFill="1" applyBorder="1" applyAlignment="1" applyProtection="1">
      <alignment vertical="center"/>
      <protection/>
    </xf>
    <xf numFmtId="42" fontId="6" fillId="25" borderId="37" xfId="63" applyNumberFormat="1" applyFont="1" applyFill="1" applyBorder="1" applyAlignment="1" applyProtection="1">
      <alignment vertical="center"/>
      <protection/>
    </xf>
    <xf numFmtId="0" fontId="4" fillId="0" borderId="52" xfId="56" applyFont="1" applyFill="1" applyBorder="1" applyAlignment="1" applyProtection="1">
      <alignment vertical="center"/>
      <protection/>
    </xf>
    <xf numFmtId="0" fontId="4" fillId="0" borderId="46" xfId="63" applyFont="1" applyBorder="1" applyProtection="1">
      <alignment/>
      <protection/>
    </xf>
    <xf numFmtId="0" fontId="4" fillId="0" borderId="46" xfId="63" applyNumberFormat="1" applyFont="1" applyBorder="1" applyAlignment="1" applyProtection="1">
      <alignment horizontal="center"/>
      <protection/>
    </xf>
    <xf numFmtId="0" fontId="4" fillId="0" borderId="84" xfId="60" applyFont="1" applyBorder="1" applyAlignment="1">
      <alignment horizontal="left" vertical="center" wrapText="1"/>
      <protection/>
    </xf>
    <xf numFmtId="167" fontId="0" fillId="0" borderId="60" xfId="60" applyNumberFormat="1" applyFont="1" applyBorder="1" applyAlignment="1">
      <alignment horizontal="center" vertical="center"/>
      <protection/>
    </xf>
    <xf numFmtId="42" fontId="4" fillId="0" borderId="16" xfId="63" applyNumberFormat="1" applyFont="1" applyFill="1" applyBorder="1" applyAlignment="1" applyProtection="1">
      <alignment horizontal="center" vertical="center"/>
      <protection/>
    </xf>
    <xf numFmtId="42" fontId="4" fillId="0" borderId="13" xfId="63" applyNumberFormat="1" applyFont="1" applyBorder="1" applyAlignment="1" applyProtection="1">
      <alignment horizontal="center" vertical="center"/>
      <protection/>
    </xf>
    <xf numFmtId="0" fontId="53" fillId="0" borderId="85" xfId="60" applyFont="1" applyFill="1" applyBorder="1" applyAlignment="1">
      <alignment horizontal="center" vertical="center" wrapText="1"/>
      <protection/>
    </xf>
    <xf numFmtId="0" fontId="6" fillId="20" borderId="0" xfId="60" applyFont="1" applyFill="1" applyBorder="1" applyAlignment="1">
      <alignment horizontal="centerContinuous" vertical="center" wrapText="1"/>
      <protection/>
    </xf>
    <xf numFmtId="0" fontId="51" fillId="0" borderId="60" xfId="0" applyFont="1" applyBorder="1" applyAlignment="1">
      <alignment horizontal="left" vertical="top" wrapText="1"/>
    </xf>
    <xf numFmtId="5" fontId="4" fillId="0" borderId="22" xfId="63" applyNumberFormat="1" applyFont="1" applyBorder="1" applyProtection="1">
      <alignment/>
      <protection/>
    </xf>
    <xf numFmtId="5" fontId="4" fillId="0" borderId="0" xfId="63" applyNumberFormat="1" applyFont="1" applyBorder="1" applyProtection="1">
      <alignment/>
      <protection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4" fillId="0" borderId="0" xfId="0" applyFont="1" applyAlignment="1">
      <alignment vertical="top"/>
    </xf>
    <xf numFmtId="0" fontId="5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3" fontId="4" fillId="25" borderId="19" xfId="75" applyNumberFormat="1" applyFont="1" applyFill="1" applyBorder="1" applyAlignment="1">
      <alignment horizontal="center" vertical="center"/>
    </xf>
    <xf numFmtId="3" fontId="4" fillId="25" borderId="26" xfId="75" applyNumberFormat="1" applyFont="1" applyFill="1" applyBorder="1" applyAlignment="1" applyProtection="1">
      <alignment horizontal="center" vertical="center"/>
      <protection/>
    </xf>
    <xf numFmtId="3" fontId="4" fillId="25" borderId="18" xfId="75" applyNumberFormat="1" applyFont="1" applyFill="1" applyBorder="1" applyAlignment="1">
      <alignment horizontal="center" vertical="center"/>
    </xf>
    <xf numFmtId="0" fontId="4" fillId="25" borderId="18" xfId="0" applyFont="1" applyFill="1" applyBorder="1" applyAlignment="1">
      <alignment vertical="center" wrapText="1"/>
    </xf>
    <xf numFmtId="3" fontId="4" fillId="0" borderId="32" xfId="75" applyNumberFormat="1" applyFont="1" applyBorder="1" applyAlignment="1" applyProtection="1">
      <alignment horizontal="center" vertical="center"/>
      <protection locked="0"/>
    </xf>
    <xf numFmtId="3" fontId="4" fillId="0" borderId="23" xfId="75" applyNumberFormat="1" applyFont="1" applyBorder="1" applyAlignment="1" applyProtection="1">
      <alignment horizontal="center" vertical="center"/>
      <protection/>
    </xf>
    <xf numFmtId="3" fontId="4" fillId="0" borderId="10" xfId="75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vertical="center"/>
    </xf>
    <xf numFmtId="3" fontId="4" fillId="25" borderId="86" xfId="75" applyNumberFormat="1" applyFont="1" applyFill="1" applyBorder="1" applyAlignment="1">
      <alignment horizontal="center" vertical="center"/>
    </xf>
    <xf numFmtId="3" fontId="4" fillId="25" borderId="58" xfId="75" applyNumberFormat="1" applyFont="1" applyFill="1" applyBorder="1" applyAlignment="1" applyProtection="1">
      <alignment horizontal="center" vertical="center"/>
      <protection/>
    </xf>
    <xf numFmtId="3" fontId="4" fillId="25" borderId="55" xfId="75" applyNumberFormat="1" applyFont="1" applyFill="1" applyBorder="1" applyAlignment="1">
      <alignment horizontal="center" vertical="center"/>
    </xf>
    <xf numFmtId="0" fontId="4" fillId="25" borderId="55" xfId="0" applyFont="1" applyFill="1" applyBorder="1" applyAlignment="1">
      <alignment vertical="center" wrapText="1"/>
    </xf>
    <xf numFmtId="3" fontId="4" fillId="0" borderId="17" xfId="75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Alignment="1">
      <alignment vertical="center"/>
    </xf>
    <xf numFmtId="3" fontId="6" fillId="25" borderId="86" xfId="75" applyNumberFormat="1" applyFont="1" applyFill="1" applyBorder="1" applyAlignment="1">
      <alignment horizontal="center" vertical="center"/>
    </xf>
    <xf numFmtId="3" fontId="6" fillId="25" borderId="58" xfId="75" applyNumberFormat="1" applyFont="1" applyFill="1" applyBorder="1" applyAlignment="1" applyProtection="1">
      <alignment horizontal="center" vertical="center"/>
      <protection/>
    </xf>
    <xf numFmtId="3" fontId="6" fillId="25" borderId="55" xfId="75" applyNumberFormat="1" applyFont="1" applyFill="1" applyBorder="1" applyAlignment="1">
      <alignment horizontal="center" vertical="center"/>
    </xf>
    <xf numFmtId="0" fontId="6" fillId="25" borderId="55" xfId="0" applyFont="1" applyFill="1" applyBorder="1" applyAlignment="1">
      <alignment vertical="center"/>
    </xf>
    <xf numFmtId="0" fontId="6" fillId="2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20" borderId="29" xfId="0" applyFont="1" applyFill="1" applyBorder="1" applyAlignment="1" applyProtection="1">
      <alignment horizontal="center" vertical="center" wrapText="1"/>
      <protection locked="0"/>
    </xf>
    <xf numFmtId="0" fontId="6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0" borderId="10" xfId="0" applyFont="1" applyFill="1" applyBorder="1" applyAlignment="1" applyProtection="1">
      <alignment horizontal="center" vertical="center" wrapText="1"/>
      <protection locked="0"/>
    </xf>
    <xf numFmtId="0" fontId="6" fillId="2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20" borderId="0" xfId="0" applyFont="1" applyFill="1" applyAlignment="1">
      <alignment/>
    </xf>
    <xf numFmtId="0" fontId="13" fillId="0" borderId="0" xfId="0" applyFont="1" applyAlignment="1" applyProtection="1">
      <alignment/>
      <protection locked="0"/>
    </xf>
    <xf numFmtId="171" fontId="52" fillId="0" borderId="13" xfId="63" applyNumberFormat="1" applyFont="1" applyBorder="1" applyAlignment="1" applyProtection="1">
      <alignment horizontal="right" vertical="center"/>
      <protection locked="0"/>
    </xf>
    <xf numFmtId="170" fontId="52" fillId="0" borderId="13" xfId="63" applyNumberFormat="1" applyFont="1" applyBorder="1" applyAlignment="1" applyProtection="1">
      <alignment horizontal="right" vertical="center"/>
      <protection locked="0"/>
    </xf>
    <xf numFmtId="3" fontId="68" fillId="25" borderId="45" xfId="63" applyNumberFormat="1" applyFont="1" applyFill="1" applyBorder="1" applyAlignment="1" applyProtection="1">
      <alignment horizontal="center" vertical="center"/>
      <protection/>
    </xf>
    <xf numFmtId="5" fontId="68" fillId="25" borderId="87" xfId="63" applyNumberFormat="1" applyFont="1" applyFill="1" applyBorder="1" applyAlignment="1" applyProtection="1">
      <alignment vertical="center"/>
      <protection/>
    </xf>
    <xf numFmtId="0" fontId="69" fillId="0" borderId="15" xfId="63" applyNumberFormat="1" applyFont="1" applyBorder="1" applyAlignment="1" applyProtection="1">
      <alignment horizontal="center" vertical="center"/>
      <protection/>
    </xf>
    <xf numFmtId="5" fontId="69" fillId="0" borderId="10" xfId="63" applyNumberFormat="1" applyFont="1" applyBorder="1" applyAlignment="1" applyProtection="1">
      <alignment vertical="center"/>
      <protection/>
    </xf>
    <xf numFmtId="5" fontId="69" fillId="0" borderId="16" xfId="63" applyNumberFormat="1" applyFont="1" applyBorder="1" applyAlignment="1" applyProtection="1">
      <alignment vertical="center"/>
      <protection/>
    </xf>
    <xf numFmtId="170" fontId="52" fillId="0" borderId="0" xfId="63" applyNumberFormat="1" applyFont="1" applyBorder="1" applyAlignment="1" applyProtection="1">
      <alignment horizontal="right" vertical="center"/>
      <protection locked="0"/>
    </xf>
    <xf numFmtId="5" fontId="4" fillId="0" borderId="10" xfId="63" applyNumberFormat="1" applyFont="1" applyBorder="1" applyAlignment="1" applyProtection="1">
      <alignment vertical="center"/>
      <protection/>
    </xf>
    <xf numFmtId="3" fontId="69" fillId="0" borderId="13" xfId="63" applyNumberFormat="1" applyFont="1" applyBorder="1" applyAlignment="1" applyProtection="1">
      <alignment horizontal="center" vertical="center"/>
      <protection/>
    </xf>
    <xf numFmtId="171" fontId="52" fillId="0" borderId="10" xfId="63" applyNumberFormat="1" applyFont="1" applyBorder="1" applyAlignment="1" applyProtection="1">
      <alignment horizontal="right" vertical="center"/>
      <protection locked="0"/>
    </xf>
    <xf numFmtId="171" fontId="52" fillId="0" borderId="16" xfId="63" applyNumberFormat="1" applyFont="1" applyBorder="1" applyAlignment="1" applyProtection="1">
      <alignment horizontal="right" vertical="center"/>
      <protection locked="0"/>
    </xf>
    <xf numFmtId="5" fontId="4" fillId="0" borderId="22" xfId="63" applyNumberFormat="1" applyFont="1" applyBorder="1" applyAlignment="1" applyProtection="1">
      <alignment vertical="center"/>
      <protection/>
    </xf>
    <xf numFmtId="189" fontId="4" fillId="0" borderId="10" xfId="63" applyNumberFormat="1" applyFont="1" applyBorder="1" applyAlignment="1" applyProtection="1">
      <alignment horizontal="right"/>
      <protection/>
    </xf>
    <xf numFmtId="189" fontId="4" fillId="0" borderId="16" xfId="63" applyNumberFormat="1" applyFont="1" applyBorder="1" applyAlignment="1" applyProtection="1">
      <alignment horizontal="right"/>
      <protection/>
    </xf>
    <xf numFmtId="170" fontId="52" fillId="0" borderId="10" xfId="63" applyNumberFormat="1" applyFont="1" applyBorder="1" applyAlignment="1" applyProtection="1">
      <alignment horizontal="right" vertical="center"/>
      <protection locked="0"/>
    </xf>
    <xf numFmtId="3" fontId="68" fillId="25" borderId="27" xfId="63" applyNumberFormat="1" applyFont="1" applyFill="1" applyBorder="1" applyAlignment="1" applyProtection="1">
      <alignment horizontal="center" vertical="center"/>
      <protection/>
    </xf>
    <xf numFmtId="3" fontId="68" fillId="25" borderId="37" xfId="63" applyNumberFormat="1" applyFont="1" applyFill="1" applyBorder="1" applyAlignment="1" applyProtection="1">
      <alignment horizontal="center" vertical="center"/>
      <protection/>
    </xf>
    <xf numFmtId="5" fontId="69" fillId="0" borderId="0" xfId="63" applyNumberFormat="1" applyFont="1" applyBorder="1" applyAlignment="1" applyProtection="1">
      <alignment vertical="center"/>
      <protection/>
    </xf>
    <xf numFmtId="0" fontId="6" fillId="25" borderId="15" xfId="63" applyFont="1" applyFill="1" applyBorder="1" applyAlignment="1" applyProtection="1">
      <alignment vertical="center"/>
      <protection/>
    </xf>
    <xf numFmtId="0" fontId="6" fillId="25" borderId="52" xfId="63" applyFont="1" applyFill="1" applyBorder="1" applyAlignment="1" applyProtection="1">
      <alignment vertical="center"/>
      <protection/>
    </xf>
    <xf numFmtId="3" fontId="68" fillId="25" borderId="10" xfId="63" applyNumberFormat="1" applyFont="1" applyFill="1" applyBorder="1" applyAlignment="1" applyProtection="1">
      <alignment horizontal="center" vertical="center"/>
      <protection/>
    </xf>
    <xf numFmtId="3" fontId="68" fillId="25" borderId="16" xfId="63" applyNumberFormat="1" applyFont="1" applyFill="1" applyBorder="1" applyAlignment="1" applyProtection="1">
      <alignment horizontal="center" vertical="center"/>
      <protection/>
    </xf>
    <xf numFmtId="42" fontId="68" fillId="25" borderId="10" xfId="63" applyNumberFormat="1" applyFont="1" applyFill="1" applyBorder="1" applyAlignment="1" applyProtection="1">
      <alignment vertical="center"/>
      <protection/>
    </xf>
    <xf numFmtId="42" fontId="68" fillId="25" borderId="16" xfId="63" applyNumberFormat="1" applyFont="1" applyFill="1" applyBorder="1" applyAlignment="1" applyProtection="1">
      <alignment vertical="center"/>
      <protection/>
    </xf>
    <xf numFmtId="190" fontId="52" fillId="0" borderId="22" xfId="63" applyNumberFormat="1" applyFont="1" applyBorder="1" applyAlignment="1" applyProtection="1">
      <alignment horizontal="right" vertical="center"/>
      <protection locked="0"/>
    </xf>
    <xf numFmtId="190" fontId="52" fillId="0" borderId="16" xfId="63" applyNumberFormat="1" applyFont="1" applyBorder="1" applyAlignment="1" applyProtection="1">
      <alignment horizontal="right" vertical="center"/>
      <protection locked="0"/>
    </xf>
    <xf numFmtId="0" fontId="70" fillId="0" borderId="0" xfId="63" applyFont="1" applyBorder="1" applyProtection="1">
      <alignment/>
      <protection/>
    </xf>
    <xf numFmtId="0" fontId="70" fillId="0" borderId="13" xfId="63" applyFont="1" applyBorder="1" applyProtection="1">
      <alignment/>
      <protection/>
    </xf>
    <xf numFmtId="3" fontId="71" fillId="0" borderId="10" xfId="63" applyNumberFormat="1" applyFont="1" applyFill="1" applyBorder="1" applyAlignment="1" applyProtection="1">
      <alignment horizontal="center"/>
      <protection/>
    </xf>
    <xf numFmtId="3" fontId="72" fillId="0" borderId="16" xfId="63" applyNumberFormat="1" applyFont="1" applyFill="1" applyBorder="1" applyAlignment="1" applyProtection="1">
      <alignment horizontal="center" vertical="center"/>
      <protection/>
    </xf>
    <xf numFmtId="171" fontId="71" fillId="0" borderId="16" xfId="63" applyNumberFormat="1" applyFont="1" applyBorder="1" applyAlignment="1" applyProtection="1">
      <alignment horizontal="right"/>
      <protection/>
    </xf>
    <xf numFmtId="5" fontId="73" fillId="0" borderId="13" xfId="63" applyNumberFormat="1" applyFont="1" applyBorder="1" applyAlignment="1" applyProtection="1">
      <alignment vertical="top"/>
      <protection/>
    </xf>
    <xf numFmtId="3" fontId="72" fillId="0" borderId="22" xfId="63" applyNumberFormat="1" applyFont="1" applyFill="1" applyBorder="1" applyAlignment="1" applyProtection="1">
      <alignment horizontal="center" vertical="center"/>
      <protection/>
    </xf>
    <xf numFmtId="3" fontId="71" fillId="0" borderId="16" xfId="63" applyNumberFormat="1" applyFont="1" applyBorder="1" applyAlignment="1" applyProtection="1">
      <alignment horizontal="center" vertical="center"/>
      <protection/>
    </xf>
    <xf numFmtId="3" fontId="71" fillId="0" borderId="22" xfId="63" applyNumberFormat="1" applyFont="1" applyBorder="1" applyAlignment="1" applyProtection="1">
      <alignment horizontal="center" vertical="center"/>
      <protection/>
    </xf>
    <xf numFmtId="3" fontId="69" fillId="0" borderId="16" xfId="63" applyNumberFormat="1" applyFont="1" applyBorder="1" applyAlignment="1" applyProtection="1">
      <alignment horizontal="center" vertical="center"/>
      <protection/>
    </xf>
    <xf numFmtId="3" fontId="69" fillId="0" borderId="22" xfId="63" applyNumberFormat="1" applyFont="1" applyBorder="1" applyAlignment="1" applyProtection="1">
      <alignment horizontal="center" vertical="center"/>
      <protection/>
    </xf>
    <xf numFmtId="0" fontId="69" fillId="0" borderId="0" xfId="63" applyNumberFormat="1" applyFont="1" applyAlignment="1" applyProtection="1">
      <alignment horizontal="center"/>
      <protection/>
    </xf>
    <xf numFmtId="3" fontId="6" fillId="25" borderId="18" xfId="63" applyNumberFormat="1" applyFont="1" applyFill="1" applyBorder="1" applyAlignment="1" applyProtection="1">
      <alignment horizontal="center" vertical="center"/>
      <protection/>
    </xf>
    <xf numFmtId="3" fontId="68" fillId="25" borderId="37" xfId="63" applyNumberFormat="1" applyFont="1" applyFill="1" applyBorder="1" applyAlignment="1" applyProtection="1">
      <alignment horizontal="center" vertical="center"/>
      <protection/>
    </xf>
    <xf numFmtId="3" fontId="69" fillId="0" borderId="70" xfId="63" applyNumberFormat="1" applyFont="1" applyBorder="1" applyAlignment="1" applyProtection="1">
      <alignment horizontal="center" vertical="center"/>
      <protection/>
    </xf>
    <xf numFmtId="3" fontId="6" fillId="25" borderId="22" xfId="63" applyNumberFormat="1" applyFont="1" applyFill="1" applyBorder="1" applyAlignment="1" applyProtection="1">
      <alignment horizontal="center" vertical="center"/>
      <protection/>
    </xf>
    <xf numFmtId="3" fontId="6" fillId="25" borderId="16" xfId="63" applyNumberFormat="1" applyFont="1" applyFill="1" applyBorder="1" applyAlignment="1" applyProtection="1">
      <alignment horizontal="center" vertical="center"/>
      <protection/>
    </xf>
    <xf numFmtId="5" fontId="6" fillId="0" borderId="18" xfId="63" applyNumberFormat="1" applyFont="1" applyFill="1" applyBorder="1" applyAlignment="1" applyProtection="1">
      <alignment horizontal="right" vertical="center"/>
      <protection/>
    </xf>
    <xf numFmtId="3" fontId="6" fillId="0" borderId="24" xfId="63" applyNumberFormat="1" applyFont="1" applyFill="1" applyBorder="1" applyAlignment="1" applyProtection="1">
      <alignment horizontal="center" vertical="center"/>
      <protection/>
    </xf>
    <xf numFmtId="173" fontId="52" fillId="0" borderId="16" xfId="63" applyNumberFormat="1" applyFont="1" applyBorder="1" applyAlignment="1" applyProtection="1">
      <alignment horizontal="right" vertical="center"/>
      <protection locked="0"/>
    </xf>
    <xf numFmtId="189" fontId="4" fillId="0" borderId="0" xfId="63" applyNumberFormat="1" applyFont="1" applyBorder="1" applyAlignment="1" applyProtection="1">
      <alignment horizontal="right"/>
      <protection/>
    </xf>
    <xf numFmtId="5" fontId="4" fillId="0" borderId="0" xfId="63" applyNumberFormat="1" applyFont="1" applyBorder="1" applyProtection="1">
      <alignment/>
      <protection/>
    </xf>
    <xf numFmtId="0" fontId="4" fillId="0" borderId="54" xfId="63" applyFont="1" applyBorder="1" applyAlignment="1" applyProtection="1">
      <alignment horizontal="left" vertical="center"/>
      <protection/>
    </xf>
    <xf numFmtId="171" fontId="52" fillId="0" borderId="40" xfId="63" applyNumberFormat="1" applyFont="1" applyBorder="1" applyAlignment="1" applyProtection="1">
      <alignment horizontal="right" vertical="center"/>
      <protection locked="0"/>
    </xf>
    <xf numFmtId="171" fontId="52" fillId="0" borderId="70" xfId="63" applyNumberFormat="1" applyFont="1" applyBorder="1" applyAlignment="1" applyProtection="1">
      <alignment horizontal="right" vertical="center"/>
      <protection locked="0"/>
    </xf>
    <xf numFmtId="5" fontId="4" fillId="0" borderId="20" xfId="63" applyNumberFormat="1" applyFont="1" applyBorder="1" applyProtection="1">
      <alignment/>
      <protection/>
    </xf>
    <xf numFmtId="173" fontId="52" fillId="0" borderId="22" xfId="63" applyNumberFormat="1" applyFont="1" applyBorder="1" applyAlignment="1" applyProtection="1">
      <alignment horizontal="right" vertical="center"/>
      <protection locked="0"/>
    </xf>
    <xf numFmtId="0" fontId="6" fillId="20" borderId="16" xfId="60" applyFont="1" applyFill="1" applyBorder="1" applyAlignment="1">
      <alignment horizontal="center" vertical="center" wrapText="1"/>
      <protection/>
    </xf>
    <xf numFmtId="0" fontId="6" fillId="20" borderId="88" xfId="60" applyFont="1" applyFill="1" applyBorder="1" applyAlignment="1">
      <alignment horizontal="center" vertical="center" wrapText="1"/>
      <protection/>
    </xf>
    <xf numFmtId="0" fontId="6" fillId="20" borderId="22" xfId="60" applyFont="1" applyFill="1" applyBorder="1" applyAlignment="1">
      <alignment horizontal="center" vertical="center" wrapText="1"/>
      <protection/>
    </xf>
    <xf numFmtId="0" fontId="6" fillId="20" borderId="89" xfId="60" applyFont="1" applyFill="1" applyBorder="1" applyAlignment="1">
      <alignment horizontal="center" vertical="center" wrapText="1"/>
      <protection/>
    </xf>
    <xf numFmtId="0" fontId="2" fillId="0" borderId="0" xfId="64" applyFont="1" applyAlignment="1">
      <alignment horizontal="left" wrapText="1"/>
      <protection/>
    </xf>
    <xf numFmtId="0" fontId="2" fillId="0" borderId="0" xfId="64" applyFont="1" applyAlignment="1">
      <alignment horizontal="left"/>
      <protection/>
    </xf>
    <xf numFmtId="166" fontId="5" fillId="0" borderId="29" xfId="69" applyNumberFormat="1" applyFont="1" applyFill="1" applyBorder="1" applyAlignment="1">
      <alignment horizontal="right" vertical="center"/>
    </xf>
    <xf numFmtId="166" fontId="5" fillId="0" borderId="26" xfId="69" applyNumberFormat="1" applyFont="1" applyFill="1" applyBorder="1" applyAlignment="1">
      <alignment horizontal="right" vertical="center"/>
    </xf>
    <xf numFmtId="166" fontId="5" fillId="0" borderId="33" xfId="69" applyNumberFormat="1" applyFont="1" applyFill="1" applyBorder="1" applyAlignment="1">
      <alignment horizontal="right" vertical="center"/>
    </xf>
    <xf numFmtId="166" fontId="5" fillId="0" borderId="17" xfId="69" applyNumberFormat="1" applyFont="1" applyFill="1" applyBorder="1" applyAlignment="1">
      <alignment horizontal="right" vertical="center"/>
    </xf>
    <xf numFmtId="0" fontId="7" fillId="20" borderId="58" xfId="64" applyNumberFormat="1" applyFont="1" applyFill="1" applyBorder="1" applyAlignment="1" applyProtection="1" quotePrefix="1">
      <alignment horizontal="center" vertical="center"/>
      <protection locked="0"/>
    </xf>
    <xf numFmtId="0" fontId="7" fillId="20" borderId="53" xfId="64" applyNumberFormat="1" applyFont="1" applyFill="1" applyBorder="1" applyAlignment="1" applyProtection="1" quotePrefix="1">
      <alignment horizontal="center" vertical="center"/>
      <protection locked="0"/>
    </xf>
    <xf numFmtId="165" fontId="5" fillId="0" borderId="29" xfId="69" applyNumberFormat="1" applyFont="1" applyFill="1" applyBorder="1" applyAlignment="1">
      <alignment horizontal="right" vertical="center"/>
    </xf>
    <xf numFmtId="165" fontId="5" fillId="0" borderId="26" xfId="69" applyNumberFormat="1" applyFont="1" applyFill="1" applyBorder="1" applyAlignment="1">
      <alignment horizontal="right" vertical="center"/>
    </xf>
    <xf numFmtId="0" fontId="10" fillId="0" borderId="0" xfId="64" applyFont="1" applyAlignment="1">
      <alignment horizontal="left"/>
      <protection/>
    </xf>
    <xf numFmtId="0" fontId="7" fillId="20" borderId="59" xfId="64" applyNumberFormat="1" applyFont="1" applyFill="1" applyBorder="1" applyAlignment="1" applyProtection="1" quotePrefix="1">
      <alignment horizontal="center" vertical="center"/>
      <protection locked="0"/>
    </xf>
    <xf numFmtId="0" fontId="7" fillId="20" borderId="90" xfId="64" applyNumberFormat="1" applyFont="1" applyFill="1" applyBorder="1" applyAlignment="1" applyProtection="1" quotePrefix="1">
      <alignment horizontal="center" vertical="center"/>
      <protection locked="0"/>
    </xf>
    <xf numFmtId="0" fontId="7" fillId="20" borderId="55" xfId="64" applyNumberFormat="1" applyFont="1" applyFill="1" applyBorder="1" applyAlignment="1" applyProtection="1" quotePrefix="1">
      <alignment horizontal="center" vertical="center"/>
      <protection locked="0"/>
    </xf>
    <xf numFmtId="166" fontId="7" fillId="0" borderId="29" xfId="69" applyNumberFormat="1" applyFont="1" applyFill="1" applyBorder="1" applyAlignment="1">
      <alignment horizontal="right" vertical="center"/>
    </xf>
    <xf numFmtId="166" fontId="7" fillId="0" borderId="26" xfId="69" applyNumberFormat="1" applyFont="1" applyFill="1" applyBorder="1" applyAlignment="1">
      <alignment horizontal="right" vertical="center"/>
    </xf>
    <xf numFmtId="165" fontId="7" fillId="0" borderId="29" xfId="69" applyNumberFormat="1" applyFont="1" applyFill="1" applyBorder="1" applyAlignment="1">
      <alignment horizontal="right" vertical="center"/>
    </xf>
    <xf numFmtId="165" fontId="7" fillId="0" borderId="26" xfId="69" applyNumberFormat="1" applyFont="1" applyFill="1" applyBorder="1" applyAlignment="1">
      <alignment horizontal="right" vertical="center"/>
    </xf>
    <xf numFmtId="0" fontId="7" fillId="20" borderId="58" xfId="64" applyNumberFormat="1" applyFont="1" applyFill="1" applyBorder="1" applyAlignment="1">
      <alignment horizontal="center" vertical="center"/>
      <protection/>
    </xf>
    <xf numFmtId="0" fontId="7" fillId="20" borderId="59" xfId="64" applyNumberFormat="1" applyFont="1" applyFill="1" applyBorder="1" applyAlignment="1">
      <alignment horizontal="center" vertical="center"/>
      <protection/>
    </xf>
    <xf numFmtId="0" fontId="7" fillId="20" borderId="26" xfId="64" applyNumberFormat="1" applyFont="1" applyFill="1" applyBorder="1" applyAlignment="1">
      <alignment horizontal="center" vertical="center"/>
      <protection/>
    </xf>
    <xf numFmtId="0" fontId="7" fillId="20" borderId="55" xfId="64" applyNumberFormat="1" applyFont="1" applyFill="1" applyBorder="1" applyAlignment="1">
      <alignment horizontal="center" vertical="center"/>
      <protection/>
    </xf>
    <xf numFmtId="3" fontId="6" fillId="20" borderId="29" xfId="64" applyNumberFormat="1" applyFont="1" applyFill="1" applyBorder="1" applyAlignment="1">
      <alignment horizontal="center" vertical="center"/>
      <protection/>
    </xf>
    <xf numFmtId="3" fontId="6" fillId="20" borderId="33" xfId="64" applyNumberFormat="1" applyFont="1" applyFill="1" applyBorder="1" applyAlignment="1">
      <alignment horizontal="center" vertical="center"/>
      <protection/>
    </xf>
    <xf numFmtId="3" fontId="7" fillId="20" borderId="58" xfId="64" applyNumberFormat="1" applyFont="1" applyFill="1" applyBorder="1" applyAlignment="1">
      <alignment horizontal="center" vertical="center"/>
      <protection/>
    </xf>
    <xf numFmtId="3" fontId="7" fillId="20" borderId="59" xfId="64" applyNumberFormat="1" applyFont="1" applyFill="1" applyBorder="1" applyAlignment="1">
      <alignment horizontal="center" vertical="center"/>
      <protection/>
    </xf>
    <xf numFmtId="3" fontId="7" fillId="20" borderId="86" xfId="64" applyNumberFormat="1" applyFont="1" applyFill="1" applyBorder="1" applyAlignment="1">
      <alignment horizontal="center" vertical="center"/>
      <protection/>
    </xf>
    <xf numFmtId="3" fontId="7" fillId="20" borderId="55" xfId="64" applyNumberFormat="1" applyFont="1" applyFill="1" applyBorder="1" applyAlignment="1">
      <alignment horizontal="center" vertical="center"/>
      <protection/>
    </xf>
    <xf numFmtId="0" fontId="7" fillId="20" borderId="17" xfId="64" applyNumberFormat="1" applyFont="1" applyFill="1" applyBorder="1" applyAlignment="1" applyProtection="1" quotePrefix="1">
      <alignment horizontal="center" vertical="center"/>
      <protection locked="0"/>
    </xf>
    <xf numFmtId="0" fontId="7" fillId="20" borderId="38" xfId="64" applyNumberFormat="1" applyFont="1" applyFill="1" applyBorder="1" applyAlignment="1" applyProtection="1" quotePrefix="1">
      <alignment horizontal="center" vertical="center"/>
      <protection locked="0"/>
    </xf>
    <xf numFmtId="0" fontId="7" fillId="20" borderId="39" xfId="64" applyNumberFormat="1" applyFont="1" applyFill="1" applyBorder="1" applyAlignment="1" applyProtection="1" quotePrefix="1">
      <alignment horizontal="center" vertical="center"/>
      <protection locked="0"/>
    </xf>
    <xf numFmtId="3" fontId="6" fillId="20" borderId="11" xfId="64" applyNumberFormat="1" applyFont="1" applyFill="1" applyBorder="1" applyAlignment="1">
      <alignment horizontal="center" vertical="center"/>
      <protection/>
    </xf>
    <xf numFmtId="3" fontId="6" fillId="20" borderId="12" xfId="64" applyNumberFormat="1" applyFont="1" applyFill="1" applyBorder="1" applyAlignment="1">
      <alignment horizontal="center" vertical="center"/>
      <protection/>
    </xf>
    <xf numFmtId="0" fontId="7" fillId="20" borderId="24" xfId="64" applyNumberFormat="1" applyFont="1" applyFill="1" applyBorder="1" applyAlignment="1" applyProtection="1" quotePrefix="1">
      <alignment horizontal="center" vertical="center"/>
      <protection locked="0"/>
    </xf>
    <xf numFmtId="0" fontId="7" fillId="20" borderId="21" xfId="64" applyNumberFormat="1" applyFont="1" applyFill="1" applyBorder="1" applyAlignment="1" applyProtection="1" quotePrefix="1">
      <alignment horizontal="center" vertical="center"/>
      <protection locked="0"/>
    </xf>
    <xf numFmtId="0" fontId="7" fillId="25" borderId="18" xfId="64" applyFont="1" applyFill="1" applyBorder="1" applyAlignment="1">
      <alignment horizontal="left" vertical="center" wrapText="1"/>
      <protection/>
    </xf>
    <xf numFmtId="0" fontId="7" fillId="25" borderId="12" xfId="64" applyFont="1" applyFill="1" applyBorder="1" applyAlignment="1">
      <alignment horizontal="left" vertical="center" wrapText="1"/>
      <protection/>
    </xf>
    <xf numFmtId="0" fontId="7" fillId="23" borderId="18" xfId="64" applyFont="1" applyFill="1" applyBorder="1" applyAlignment="1">
      <alignment horizontal="left" vertical="center" wrapText="1"/>
      <protection/>
    </xf>
    <xf numFmtId="0" fontId="7" fillId="23" borderId="10" xfId="64" applyFont="1" applyFill="1" applyBorder="1" applyAlignment="1">
      <alignment horizontal="left" vertical="center" wrapText="1"/>
      <protection/>
    </xf>
    <xf numFmtId="3" fontId="6" fillId="20" borderId="32" xfId="64" applyNumberFormat="1" applyFont="1" applyFill="1" applyBorder="1" applyAlignment="1">
      <alignment horizontal="center" vertical="center"/>
      <protection/>
    </xf>
    <xf numFmtId="3" fontId="6" fillId="20" borderId="0" xfId="64" applyNumberFormat="1" applyFont="1" applyFill="1" applyBorder="1" applyAlignment="1">
      <alignment horizontal="center" vertical="center"/>
      <protection/>
    </xf>
    <xf numFmtId="3" fontId="6" fillId="20" borderId="10" xfId="64" applyNumberFormat="1" applyFont="1" applyFill="1" applyBorder="1" applyAlignment="1">
      <alignment horizontal="center" vertical="center"/>
      <protection/>
    </xf>
    <xf numFmtId="3" fontId="6" fillId="20" borderId="55" xfId="64" applyNumberFormat="1" applyFont="1" applyFill="1" applyBorder="1" applyAlignment="1">
      <alignment horizontal="center" vertical="center"/>
      <protection/>
    </xf>
    <xf numFmtId="3" fontId="6" fillId="20" borderId="58" xfId="64" applyNumberFormat="1" applyFont="1" applyFill="1" applyBorder="1" applyAlignment="1">
      <alignment horizontal="center" vertical="center"/>
      <protection/>
    </xf>
    <xf numFmtId="0" fontId="1" fillId="0" borderId="0" xfId="66" applyFont="1" applyAlignment="1">
      <alignment horizontal="left" vertical="center" wrapText="1"/>
      <protection/>
    </xf>
    <xf numFmtId="0" fontId="16" fillId="25" borderId="11" xfId="66" applyFont="1" applyFill="1" applyBorder="1" applyAlignment="1">
      <alignment horizontal="center" vertical="center"/>
      <protection/>
    </xf>
    <xf numFmtId="0" fontId="16" fillId="25" borderId="12" xfId="66" applyFont="1" applyFill="1" applyBorder="1" applyAlignment="1">
      <alignment horizontal="center" vertical="center"/>
      <protection/>
    </xf>
    <xf numFmtId="0" fontId="7" fillId="0" borderId="86" xfId="66" applyFont="1" applyFill="1" applyBorder="1" applyAlignment="1">
      <alignment horizontal="left" vertical="center"/>
      <protection/>
    </xf>
    <xf numFmtId="0" fontId="7" fillId="0" borderId="55" xfId="66" applyFont="1" applyFill="1" applyBorder="1" applyAlignment="1">
      <alignment horizontal="left" vertical="center"/>
      <protection/>
    </xf>
    <xf numFmtId="0" fontId="6" fillId="25" borderId="19" xfId="0" applyFont="1" applyFill="1" applyBorder="1" applyAlignment="1">
      <alignment horizontal="left" vertical="center"/>
    </xf>
    <xf numFmtId="0" fontId="6" fillId="25" borderId="18" xfId="0" applyFont="1" applyFill="1" applyBorder="1" applyAlignment="1">
      <alignment horizontal="left" vertical="center"/>
    </xf>
    <xf numFmtId="0" fontId="55" fillId="20" borderId="32" xfId="0" applyFont="1" applyFill="1" applyBorder="1" applyAlignment="1">
      <alignment horizontal="center" wrapText="1"/>
    </xf>
    <xf numFmtId="0" fontId="55" fillId="20" borderId="10" xfId="0" applyFont="1" applyFill="1" applyBorder="1" applyAlignment="1">
      <alignment horizontal="center" wrapText="1"/>
    </xf>
    <xf numFmtId="0" fontId="55" fillId="20" borderId="33" xfId="0" applyFont="1" applyFill="1" applyBorder="1" applyAlignment="1">
      <alignment horizontal="center" wrapText="1"/>
    </xf>
    <xf numFmtId="0" fontId="55" fillId="20" borderId="12" xfId="0" applyFont="1" applyFill="1" applyBorder="1" applyAlignment="1">
      <alignment horizontal="center" wrapText="1"/>
    </xf>
    <xf numFmtId="0" fontId="55" fillId="20" borderId="0" xfId="0" applyFont="1" applyFill="1" applyBorder="1" applyAlignment="1">
      <alignment horizontal="center" wrapText="1"/>
    </xf>
    <xf numFmtId="0" fontId="55" fillId="20" borderId="11" xfId="0" applyFont="1" applyFill="1" applyBorder="1" applyAlignment="1">
      <alignment horizontal="center" wrapText="1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/>
    </xf>
    <xf numFmtId="0" fontId="1" fillId="0" borderId="0" xfId="63" applyFont="1" applyAlignment="1" applyProtection="1">
      <alignment vertical="top"/>
      <protection locked="0"/>
    </xf>
    <xf numFmtId="0" fontId="63" fillId="0" borderId="0" xfId="63" applyFont="1" applyAlignment="1">
      <alignment/>
      <protection/>
    </xf>
    <xf numFmtId="0" fontId="6" fillId="0" borderId="0" xfId="63" applyFont="1" applyBorder="1" applyAlignment="1">
      <alignment horizontal="right"/>
      <protection/>
    </xf>
    <xf numFmtId="0" fontId="4" fillId="0" borderId="0" xfId="63" applyFont="1">
      <alignment/>
      <protection/>
    </xf>
    <xf numFmtId="0" fontId="1" fillId="0" borderId="0" xfId="63" applyFont="1" applyAlignment="1" applyProtection="1">
      <alignment vertical="top"/>
      <protection/>
    </xf>
    <xf numFmtId="0" fontId="4" fillId="0" borderId="0" xfId="63" applyFont="1" applyAlignment="1" applyProtection="1">
      <alignment/>
      <protection/>
    </xf>
    <xf numFmtId="0" fontId="4" fillId="0" borderId="0" xfId="63" applyFont="1" applyBorder="1" applyAlignment="1" applyProtection="1">
      <alignment horizontal="right"/>
      <protection/>
    </xf>
    <xf numFmtId="0" fontId="6" fillId="20" borderId="10" xfId="63" applyFont="1" applyFill="1" applyBorder="1" applyAlignment="1" applyProtection="1">
      <alignment horizontal="center" vertical="center"/>
      <protection/>
    </xf>
    <xf numFmtId="0" fontId="6" fillId="20" borderId="11" xfId="63" applyFont="1" applyFill="1" applyBorder="1" applyAlignment="1">
      <alignment horizontal="centerContinuous" vertical="center"/>
      <protection/>
    </xf>
    <xf numFmtId="0" fontId="6" fillId="20" borderId="0" xfId="63" applyNumberFormat="1" applyFont="1" applyFill="1" applyBorder="1" applyAlignment="1" applyProtection="1">
      <alignment horizontal="center" vertical="center"/>
      <protection locked="0"/>
    </xf>
    <xf numFmtId="0" fontId="6" fillId="20" borderId="91" xfId="63" applyNumberFormat="1" applyFont="1" applyFill="1" applyBorder="1" applyAlignment="1" applyProtection="1">
      <alignment horizontal="centerContinuous" vertical="center"/>
      <protection locked="0"/>
    </xf>
    <xf numFmtId="0" fontId="6" fillId="20" borderId="0" xfId="63" applyNumberFormat="1" applyFont="1" applyFill="1" applyBorder="1" applyAlignment="1" applyProtection="1">
      <alignment horizontal="centerContinuous" vertical="center"/>
      <protection locked="0"/>
    </xf>
    <xf numFmtId="0" fontId="6" fillId="20" borderId="15" xfId="63" applyNumberFormat="1" applyFont="1" applyFill="1" applyBorder="1" applyAlignment="1" applyProtection="1" quotePrefix="1">
      <alignment horizontal="center" vertical="center" wrapText="1"/>
      <protection/>
    </xf>
    <xf numFmtId="0" fontId="4" fillId="0" borderId="0" xfId="63" applyFont="1" applyAlignment="1" applyProtection="1">
      <alignment vertical="center"/>
      <protection/>
    </xf>
    <xf numFmtId="0" fontId="6" fillId="20" borderId="92" xfId="63" applyFont="1" applyFill="1" applyBorder="1" applyAlignment="1" applyProtection="1">
      <alignment horizontal="center" vertical="center"/>
      <protection/>
    </xf>
    <xf numFmtId="0" fontId="6" fillId="20" borderId="93" xfId="63" applyNumberFormat="1" applyFont="1" applyFill="1" applyBorder="1" applyAlignment="1" applyProtection="1">
      <alignment horizontal="center" vertical="center"/>
      <protection/>
    </xf>
    <xf numFmtId="0" fontId="6" fillId="20" borderId="89" xfId="63" applyNumberFormat="1" applyFont="1" applyFill="1" applyBorder="1" applyAlignment="1" applyProtection="1">
      <alignment horizontal="center" vertical="center"/>
      <protection/>
    </xf>
    <xf numFmtId="0" fontId="6" fillId="20" borderId="42" xfId="63" applyNumberFormat="1" applyFont="1" applyFill="1" applyBorder="1" applyAlignment="1" applyProtection="1">
      <alignment horizontal="right" vertical="center"/>
      <protection/>
    </xf>
    <xf numFmtId="0" fontId="64" fillId="25" borderId="87" xfId="63" applyFont="1" applyFill="1" applyBorder="1" applyAlignment="1" applyProtection="1">
      <alignment vertical="center"/>
      <protection/>
    </xf>
    <xf numFmtId="3" fontId="65" fillId="25" borderId="87" xfId="63" applyNumberFormat="1" applyFont="1" applyFill="1" applyBorder="1" applyAlignment="1" applyProtection="1">
      <alignment vertical="center"/>
      <protection/>
    </xf>
    <xf numFmtId="5" fontId="65" fillId="25" borderId="46" xfId="63" applyNumberFormat="1" applyFont="1" applyFill="1" applyBorder="1" applyAlignment="1" applyProtection="1">
      <alignment vertical="center"/>
      <protection/>
    </xf>
    <xf numFmtId="0" fontId="65" fillId="25" borderId="82" xfId="63" applyNumberFormat="1" applyFont="1" applyFill="1" applyBorder="1" applyAlignment="1" applyProtection="1">
      <alignment vertical="center"/>
      <protection/>
    </xf>
    <xf numFmtId="42" fontId="65" fillId="25" borderId="46" xfId="63" applyNumberFormat="1" applyFont="1" applyFill="1" applyBorder="1" applyAlignment="1" applyProtection="1">
      <alignment vertical="center"/>
      <protection/>
    </xf>
    <xf numFmtId="166" fontId="65" fillId="25" borderId="45" xfId="63" applyNumberFormat="1" applyFont="1" applyFill="1" applyBorder="1" applyAlignment="1" applyProtection="1">
      <alignment horizontal="right" vertical="center"/>
      <protection/>
    </xf>
    <xf numFmtId="0" fontId="66" fillId="0" borderId="0" xfId="63" applyFont="1" applyAlignment="1" applyProtection="1">
      <alignment vertical="center"/>
      <protection/>
    </xf>
    <xf numFmtId="0" fontId="6" fillId="25" borderId="10" xfId="63" applyFont="1" applyFill="1" applyBorder="1" applyAlignment="1" applyProtection="1">
      <alignment vertical="center"/>
      <protection/>
    </xf>
    <xf numFmtId="3" fontId="65" fillId="25" borderId="10" xfId="63" applyNumberFormat="1" applyFont="1" applyFill="1" applyBorder="1" applyAlignment="1" applyProtection="1">
      <alignment vertical="center"/>
      <protection/>
    </xf>
    <xf numFmtId="42" fontId="65" fillId="25" borderId="0" xfId="63" applyNumberFormat="1" applyFont="1" applyFill="1" applyBorder="1" applyAlignment="1" applyProtection="1">
      <alignment vertical="center"/>
      <protection/>
    </xf>
    <xf numFmtId="3" fontId="65" fillId="25" borderId="22" xfId="63" applyNumberFormat="1" applyFont="1" applyFill="1" applyBorder="1" applyAlignment="1" applyProtection="1">
      <alignment vertical="center"/>
      <protection/>
    </xf>
    <xf numFmtId="166" fontId="65" fillId="25" borderId="15" xfId="63" applyNumberFormat="1" applyFont="1" applyFill="1" applyBorder="1" applyAlignment="1" applyProtection="1">
      <alignment horizontal="right" vertical="center"/>
      <protection/>
    </xf>
    <xf numFmtId="0" fontId="6" fillId="20" borderId="87" xfId="63" applyFont="1" applyFill="1" applyBorder="1" applyAlignment="1" applyProtection="1">
      <alignment/>
      <protection/>
    </xf>
    <xf numFmtId="3" fontId="4" fillId="20" borderId="87" xfId="63" applyNumberFormat="1" applyFont="1" applyFill="1" applyBorder="1" applyAlignment="1" applyProtection="1">
      <alignment/>
      <protection/>
    </xf>
    <xf numFmtId="42" fontId="5" fillId="20" borderId="47" xfId="63" applyNumberFormat="1" applyFont="1" applyFill="1" applyBorder="1" applyAlignment="1" applyProtection="1">
      <alignment vertical="center"/>
      <protection/>
    </xf>
    <xf numFmtId="3" fontId="4" fillId="20" borderId="82" xfId="63" applyNumberFormat="1" applyFont="1" applyFill="1" applyBorder="1" applyAlignment="1" applyProtection="1">
      <alignment/>
      <protection/>
    </xf>
    <xf numFmtId="166" fontId="5" fillId="20" borderId="45" xfId="63" applyNumberFormat="1" applyFont="1" applyFill="1" applyBorder="1" applyAlignment="1" applyProtection="1">
      <alignment horizontal="right" vertical="center"/>
      <protection/>
    </xf>
    <xf numFmtId="0" fontId="5" fillId="0" borderId="10" xfId="63" applyFont="1" applyBorder="1" applyAlignment="1" applyProtection="1">
      <alignment vertical="center"/>
      <protection/>
    </xf>
    <xf numFmtId="3" fontId="5" fillId="0" borderId="10" xfId="63" applyNumberFormat="1" applyFont="1" applyBorder="1" applyAlignment="1" applyProtection="1">
      <alignment vertical="center"/>
      <protection/>
    </xf>
    <xf numFmtId="42" fontId="5" fillId="0" borderId="16" xfId="63" applyNumberFormat="1" applyFont="1" applyBorder="1" applyAlignment="1" applyProtection="1">
      <alignment vertical="center"/>
      <protection/>
    </xf>
    <xf numFmtId="42" fontId="5" fillId="0" borderId="0" xfId="63" applyNumberFormat="1" applyFont="1" applyBorder="1" applyAlignment="1" applyProtection="1">
      <alignment vertical="center"/>
      <protection/>
    </xf>
    <xf numFmtId="166" fontId="5" fillId="0" borderId="15" xfId="63" applyNumberFormat="1" applyFont="1" applyBorder="1" applyAlignment="1" applyProtection="1">
      <alignment horizontal="right" vertical="center"/>
      <protection/>
    </xf>
    <xf numFmtId="0" fontId="5" fillId="0" borderId="0" xfId="63" applyFont="1" applyAlignment="1" applyProtection="1">
      <alignment vertical="center"/>
      <protection/>
    </xf>
    <xf numFmtId="3" fontId="5" fillId="0" borderId="22" xfId="63" applyNumberFormat="1" applyFont="1" applyBorder="1" applyAlignment="1" applyProtection="1">
      <alignment vertical="center"/>
      <protection/>
    </xf>
    <xf numFmtId="0" fontId="6" fillId="20" borderId="10" xfId="63" applyFont="1" applyFill="1" applyBorder="1" applyAlignment="1" applyProtection="1">
      <alignment/>
      <protection/>
    </xf>
    <xf numFmtId="3" fontId="4" fillId="20" borderId="10" xfId="63" applyNumberFormat="1" applyFont="1" applyFill="1" applyBorder="1" applyAlignment="1" applyProtection="1">
      <alignment/>
      <protection/>
    </xf>
    <xf numFmtId="42" fontId="5" fillId="20" borderId="16" xfId="63" applyNumberFormat="1" applyFont="1" applyFill="1" applyBorder="1" applyAlignment="1" applyProtection="1">
      <alignment vertical="center"/>
      <protection/>
    </xf>
    <xf numFmtId="3" fontId="4" fillId="20" borderId="22" xfId="63" applyNumberFormat="1" applyFont="1" applyFill="1" applyBorder="1" applyAlignment="1" applyProtection="1">
      <alignment/>
      <protection/>
    </xf>
    <xf numFmtId="166" fontId="5" fillId="20" borderId="15" xfId="63" applyNumberFormat="1" applyFont="1" applyFill="1" applyBorder="1" applyAlignment="1" applyProtection="1">
      <alignment horizontal="right" vertical="center"/>
      <protection/>
    </xf>
    <xf numFmtId="3" fontId="4" fillId="20" borderId="10" xfId="63" applyNumberFormat="1" applyFont="1" applyFill="1" applyBorder="1" applyAlignment="1" applyProtection="1">
      <alignment/>
      <protection/>
    </xf>
    <xf numFmtId="3" fontId="4" fillId="20" borderId="22" xfId="63" applyNumberFormat="1" applyFont="1" applyFill="1" applyBorder="1" applyAlignment="1" applyProtection="1">
      <alignment/>
      <protection/>
    </xf>
    <xf numFmtId="0" fontId="6" fillId="0" borderId="0" xfId="63" applyFont="1" applyAlignment="1" applyProtection="1">
      <alignment/>
      <protection/>
    </xf>
    <xf numFmtId="3" fontId="0" fillId="0" borderId="10" xfId="0" applyNumberFormat="1" applyBorder="1" applyAlignment="1">
      <alignment/>
    </xf>
    <xf numFmtId="3" fontId="31" fillId="0" borderId="22" xfId="63" applyNumberFormat="1" applyFont="1" applyBorder="1" applyAlignment="1" applyProtection="1">
      <alignment vertical="center"/>
      <protection/>
    </xf>
    <xf numFmtId="3" fontId="74" fillId="0" borderId="10" xfId="63" applyNumberFormat="1" applyFont="1" applyBorder="1" applyAlignment="1" applyProtection="1">
      <alignment vertical="center"/>
      <protection/>
    </xf>
    <xf numFmtId="44" fontId="74" fillId="0" borderId="0" xfId="75" applyFont="1" applyBorder="1" applyAlignment="1" applyProtection="1">
      <alignment vertical="center"/>
      <protection/>
    </xf>
    <xf numFmtId="3" fontId="74" fillId="0" borderId="22" xfId="63" applyNumberFormat="1" applyFont="1" applyBorder="1" applyAlignment="1" applyProtection="1">
      <alignment vertical="center"/>
      <protection/>
    </xf>
    <xf numFmtId="166" fontId="74" fillId="0" borderId="15" xfId="63" applyNumberFormat="1" applyFont="1" applyBorder="1" applyAlignment="1" applyProtection="1">
      <alignment horizontal="right" vertical="center"/>
      <protection/>
    </xf>
    <xf numFmtId="3" fontId="31" fillId="0" borderId="10" xfId="63" applyNumberFormat="1" applyFont="1" applyBorder="1" applyAlignment="1" applyProtection="1">
      <alignment vertical="center"/>
      <protection/>
    </xf>
    <xf numFmtId="169" fontId="5" fillId="0" borderId="0" xfId="75" applyNumberFormat="1" applyFont="1" applyBorder="1" applyAlignment="1" applyProtection="1" quotePrefix="1">
      <alignment vertical="center"/>
      <protection/>
    </xf>
    <xf numFmtId="169" fontId="5" fillId="0" borderId="0" xfId="75" applyNumberFormat="1" applyFont="1" applyBorder="1" applyAlignment="1" applyProtection="1">
      <alignment vertical="center"/>
      <protection/>
    </xf>
    <xf numFmtId="0" fontId="6" fillId="25" borderId="18" xfId="63" applyFont="1" applyFill="1" applyBorder="1" applyAlignment="1">
      <alignment vertical="center" wrapText="1"/>
      <protection/>
    </xf>
    <xf numFmtId="3" fontId="6" fillId="25" borderId="18" xfId="63" applyNumberFormat="1" applyFont="1" applyFill="1" applyBorder="1" applyAlignment="1" applyProtection="1">
      <alignment vertical="center"/>
      <protection/>
    </xf>
    <xf numFmtId="5" fontId="7" fillId="25" borderId="19" xfId="63" applyNumberFormat="1" applyFont="1" applyFill="1" applyBorder="1" applyAlignment="1" applyProtection="1">
      <alignment vertical="center"/>
      <protection/>
    </xf>
    <xf numFmtId="3" fontId="6" fillId="25" borderId="27" xfId="63" applyNumberFormat="1" applyFont="1" applyFill="1" applyBorder="1" applyAlignment="1" applyProtection="1">
      <alignment vertical="center"/>
      <protection/>
    </xf>
    <xf numFmtId="42" fontId="7" fillId="25" borderId="19" xfId="63" applyNumberFormat="1" applyFont="1" applyFill="1" applyBorder="1" applyAlignment="1" applyProtection="1">
      <alignment vertical="center"/>
      <protection/>
    </xf>
    <xf numFmtId="166" fontId="7" fillId="25" borderId="74" xfId="63" applyNumberFormat="1" applyFont="1" applyFill="1" applyBorder="1" applyAlignment="1" applyProtection="1">
      <alignment horizontal="right" vertical="center"/>
      <protection/>
    </xf>
    <xf numFmtId="0" fontId="1" fillId="0" borderId="0" xfId="63" applyFont="1" applyProtection="1">
      <alignment/>
      <protection/>
    </xf>
    <xf numFmtId="0" fontId="5" fillId="25" borderId="10" xfId="63" applyFont="1" applyFill="1" applyBorder="1" applyAlignment="1" applyProtection="1">
      <alignment vertical="center"/>
      <protection/>
    </xf>
    <xf numFmtId="3" fontId="5" fillId="25" borderId="10" xfId="63" applyNumberFormat="1" applyFont="1" applyFill="1" applyBorder="1" applyAlignment="1" applyProtection="1">
      <alignment vertical="center"/>
      <protection/>
    </xf>
    <xf numFmtId="42" fontId="5" fillId="25" borderId="0" xfId="63" applyNumberFormat="1" applyFont="1" applyFill="1" applyBorder="1" applyAlignment="1" applyProtection="1">
      <alignment vertical="center"/>
      <protection/>
    </xf>
    <xf numFmtId="3" fontId="5" fillId="25" borderId="22" xfId="63" applyNumberFormat="1" applyFont="1" applyFill="1" applyBorder="1" applyAlignment="1" applyProtection="1">
      <alignment vertical="center"/>
      <protection/>
    </xf>
    <xf numFmtId="166" fontId="5" fillId="25" borderId="15" xfId="63" applyNumberFormat="1" applyFont="1" applyFill="1" applyBorder="1" applyAlignment="1" applyProtection="1">
      <alignment horizontal="right" vertical="center"/>
      <protection/>
    </xf>
    <xf numFmtId="0" fontId="0" fillId="0" borderId="0" xfId="63" applyFont="1" applyProtection="1">
      <alignment/>
      <protection/>
    </xf>
    <xf numFmtId="42" fontId="74" fillId="0" borderId="0" xfId="63" applyNumberFormat="1" applyFont="1" applyBorder="1" applyAlignment="1" applyProtection="1">
      <alignment vertical="center"/>
      <protection/>
    </xf>
    <xf numFmtId="42" fontId="5" fillId="0" borderId="13" xfId="63" applyNumberFormat="1" applyFont="1" applyBorder="1" applyAlignment="1" applyProtection="1">
      <alignment vertical="center"/>
      <protection/>
    </xf>
    <xf numFmtId="0" fontId="0" fillId="0" borderId="94" xfId="0" applyNumberFormat="1" applyBorder="1" applyAlignment="1">
      <alignment/>
    </xf>
    <xf numFmtId="191" fontId="0" fillId="0" borderId="0" xfId="42" applyNumberFormat="1" applyFont="1" applyBorder="1" applyAlignment="1">
      <alignment/>
    </xf>
    <xf numFmtId="0" fontId="6" fillId="25" borderId="18" xfId="63" applyFont="1" applyFill="1" applyBorder="1" applyAlignment="1">
      <alignment vertical="center" wrapText="1"/>
      <protection/>
    </xf>
    <xf numFmtId="42" fontId="7" fillId="20" borderId="16" xfId="63" applyNumberFormat="1" applyFont="1" applyFill="1" applyBorder="1" applyAlignment="1" applyProtection="1">
      <alignment vertical="center"/>
      <protection/>
    </xf>
    <xf numFmtId="3" fontId="6" fillId="20" borderId="22" xfId="63" applyNumberFormat="1" applyFont="1" applyFill="1" applyBorder="1" applyAlignment="1" applyProtection="1">
      <alignment/>
      <protection/>
    </xf>
    <xf numFmtId="168" fontId="7" fillId="20" borderId="16" xfId="63" applyNumberFormat="1" applyFont="1" applyFill="1" applyBorder="1" applyAlignment="1" applyProtection="1">
      <alignment vertical="center"/>
      <protection/>
    </xf>
    <xf numFmtId="166" fontId="7" fillId="20" borderId="15" xfId="63" applyNumberFormat="1" applyFont="1" applyFill="1" applyBorder="1" applyAlignment="1" applyProtection="1">
      <alignment horizontal="right" vertical="center"/>
      <protection/>
    </xf>
    <xf numFmtId="168" fontId="5" fillId="0" borderId="0" xfId="63" applyNumberFormat="1" applyFont="1" applyBorder="1" applyAlignment="1" applyProtection="1">
      <alignment vertical="center"/>
      <protection/>
    </xf>
    <xf numFmtId="42" fontId="5" fillId="0" borderId="0" xfId="63" applyNumberFormat="1" applyFont="1" applyBorder="1" applyAlignment="1" applyProtection="1" quotePrefix="1">
      <alignment vertical="center"/>
      <protection/>
    </xf>
    <xf numFmtId="0" fontId="4" fillId="0" borderId="0" xfId="63" applyFont="1" applyAlignment="1" applyProtection="1">
      <alignment horizontal="right"/>
      <protection/>
    </xf>
  </cellXfs>
  <cellStyles count="6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" xfId="54"/>
    <cellStyle name="Normalny 2" xfId="55"/>
    <cellStyle name="Normalny 2 2" xfId="56"/>
    <cellStyle name="Normalny 3" xfId="57"/>
    <cellStyle name="Normalny 3 2" xfId="58"/>
    <cellStyle name="Normalny 4" xfId="59"/>
    <cellStyle name="Normalny_1.jednostki SG" xfId="60"/>
    <cellStyle name="Normalny_Arkusz1" xfId="61"/>
    <cellStyle name="Normalny_Przekazani" xfId="62"/>
    <cellStyle name="Normalny_Przemyt grudzień" xfId="63"/>
    <cellStyle name="Normalny_szablon - krg" xfId="64"/>
    <cellStyle name="Normalny_zatrzymani (2)" xfId="65"/>
    <cellStyle name="Normalny_Zatrzymania grudzień" xfId="66"/>
    <cellStyle name="Obliczenia" xfId="67"/>
    <cellStyle name="Followed Hyperlink" xfId="68"/>
    <cellStyle name="Percent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Walutowy 3" xfId="78"/>
    <cellStyle name="Zły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\Pulpit\AASZAR\baza%20ZG\Zawr&#243;cenia\Stycze&#324;-2005%20baza%20zawr&#243;ce&#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hilips\archiwum%20x\AASZAR\baza%20ZG\Zawr&#243;cenia\Stycze&#324;-2005%20baza%20zawr&#243;ce&#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iuro%20Analiz%20Strategicznych\Statystyka\2008%20r\luty\nowe%20-%20luty\Documents%20and%20Settings\Admin\Pulpit\AASZAR\baza%20ZG\Zawr&#243;cenia\Stycze&#324;-2005%20baza%20zawr&#243;ce&#32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002770\Pulpit\Monika%20Dublicka\z%20dysku\Biuro%20Analiz%20Strategicznych\Statystyka\2013\grudzie&#324;%202013\Documents%20and%20Settings\Admin\Pulpit\AASZAR\baza%20ZG\Zawr&#243;cenia\Stycze&#324;-2005%20baza%20zawr&#243;ce&#32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ocuments%20and%20Settings\002770\Pulpit\Olimpiada\Monika%20Dublicka\z%20dysku\Biuro%20Analiz%20Strategicznych\Statystyka\2013\grudzie&#324;%202013\Documents%20and%20Settings\Admin\Pulpit\AASZAR\baza%20ZG\Zawr&#243;cenia\Stycze&#324;-2005%20baza%20zawr&#243;ce&#32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2%20Biuletyn%20stycze&#324;-grudzie&#324;%202014%20-%20na%20stron&#281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002770\Pulpit\Monika%20Dublicka\z%20dysku\Biuro%20Analiz%20Strategicznych\Statystyka\2013\grudzie&#324;%202013\biuletyn%202013%20r.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10273\AppData\Local\Temp\Temp1_Rok%202014%20(1).zip\12%20Biuletyn%20stycze&#324;-grudzie&#324;%202014%20-%20na%20stron&#28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10273\AppData\Local\Temp\Temp1_Rok%202014%20(1).zip\Documents%20and%20Settings\Admin\Pulpit\AASZAR\baza%20ZG\Zawr&#243;cenia\Stycze&#324;-2005%20baza%20zawr&#243;ce&#3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 Jednostki SG"/>
      <sheetName val="2. Osobowy ruch graniczny"/>
      <sheetName val="2b. Osobowy ruch gr. wewnętrzna"/>
      <sheetName val="2c. Osobowy ruch gr. wewnętrzna"/>
      <sheetName val="3-4. Niedopuszczenia"/>
      <sheetName val="5. Przyczyny niedopuszczenia "/>
      <sheetName val="6. Ruch - Transport"/>
      <sheetName val="6a. Ruch - Transport gr. wewn."/>
      <sheetName val="6b. Ruch - Transport wew - zewn"/>
      <sheetName val="20. Przemyt - towary"/>
      <sheetName val="21. Przemyt - miejsce"/>
    </sheetNames>
    <sheetDataSet>
      <sheetData sheetId="1">
        <row r="8">
          <cell r="K8">
            <v>1601471</v>
          </cell>
          <cell r="M8">
            <v>1647053</v>
          </cell>
          <cell r="Q8">
            <v>1645836</v>
          </cell>
          <cell r="S8">
            <v>1670965</v>
          </cell>
        </row>
        <row r="9">
          <cell r="K9">
            <v>1444492</v>
          </cell>
          <cell r="M9">
            <v>1460555</v>
          </cell>
          <cell r="Q9">
            <v>1635027</v>
          </cell>
          <cell r="S9">
            <v>1648531</v>
          </cell>
        </row>
        <row r="10">
          <cell r="K10">
            <v>543982</v>
          </cell>
          <cell r="M10">
            <v>456636</v>
          </cell>
          <cell r="Q10">
            <v>3969872</v>
          </cell>
          <cell r="S10">
            <v>3847188</v>
          </cell>
        </row>
        <row r="11">
          <cell r="K11">
            <v>546301</v>
          </cell>
          <cell r="M11">
            <v>456232</v>
          </cell>
          <cell r="Q11">
            <v>3944349</v>
          </cell>
          <cell r="S11">
            <v>3861852</v>
          </cell>
        </row>
        <row r="12">
          <cell r="K12">
            <v>998687</v>
          </cell>
          <cell r="M12">
            <v>1009016</v>
          </cell>
          <cell r="Q12">
            <v>7745048</v>
          </cell>
          <cell r="S12">
            <v>7952084</v>
          </cell>
        </row>
        <row r="13">
          <cell r="K13">
            <v>1161910</v>
          </cell>
          <cell r="M13">
            <v>1167407</v>
          </cell>
          <cell r="Q13">
            <v>7147780</v>
          </cell>
          <cell r="S13">
            <v>7288695</v>
          </cell>
        </row>
        <row r="14">
          <cell r="K14">
            <v>36715</v>
          </cell>
          <cell r="M14">
            <v>33318</v>
          </cell>
          <cell r="Q14">
            <v>66303</v>
          </cell>
          <cell r="S14">
            <v>35441</v>
          </cell>
        </row>
        <row r="15">
          <cell r="K15">
            <v>45879</v>
          </cell>
          <cell r="M15">
            <v>42768</v>
          </cell>
          <cell r="Q15">
            <v>74321</v>
          </cell>
          <cell r="S15">
            <v>64600</v>
          </cell>
        </row>
        <row r="16">
          <cell r="K16">
            <v>3848814</v>
          </cell>
          <cell r="M16">
            <v>3751354</v>
          </cell>
          <cell r="Q16">
            <v>1330557</v>
          </cell>
          <cell r="S16">
            <v>1357334</v>
          </cell>
        </row>
        <row r="17">
          <cell r="K17">
            <v>3737116</v>
          </cell>
          <cell r="M17">
            <v>3676890</v>
          </cell>
          <cell r="Q17">
            <v>1268940</v>
          </cell>
          <cell r="S17">
            <v>1259679</v>
          </cell>
        </row>
        <row r="28">
          <cell r="I28">
            <v>0</v>
          </cell>
          <cell r="K28">
            <v>0</v>
          </cell>
          <cell r="O28">
            <v>4207338</v>
          </cell>
          <cell r="Q28">
            <v>4207974</v>
          </cell>
        </row>
        <row r="29">
          <cell r="I29">
            <v>0</v>
          </cell>
          <cell r="K29">
            <v>0</v>
          </cell>
          <cell r="O29">
            <v>3731325</v>
          </cell>
          <cell r="Q29">
            <v>3731438</v>
          </cell>
        </row>
        <row r="41">
          <cell r="I41">
            <v>0</v>
          </cell>
          <cell r="K41">
            <v>0</v>
          </cell>
          <cell r="O41">
            <v>837945</v>
          </cell>
          <cell r="Q41">
            <v>837167</v>
          </cell>
        </row>
        <row r="42">
          <cell r="O42">
            <v>578590</v>
          </cell>
          <cell r="Q42">
            <v>580176</v>
          </cell>
        </row>
      </sheetData>
      <sheetData sheetId="6">
        <row r="7">
          <cell r="E7">
            <v>3761929</v>
          </cell>
          <cell r="G7">
            <v>19799</v>
          </cell>
          <cell r="I7">
            <v>176566</v>
          </cell>
        </row>
        <row r="8">
          <cell r="E8">
            <v>3541062</v>
          </cell>
          <cell r="G8">
            <v>28341</v>
          </cell>
          <cell r="I8">
            <v>186754</v>
          </cell>
        </row>
        <row r="9">
          <cell r="E9">
            <v>2672605</v>
          </cell>
          <cell r="G9">
            <v>67545</v>
          </cell>
          <cell r="I9">
            <v>1076857</v>
          </cell>
        </row>
        <row r="10">
          <cell r="E10">
            <v>2818860</v>
          </cell>
          <cell r="G10">
            <v>63733</v>
          </cell>
          <cell r="I10">
            <v>1088257</v>
          </cell>
        </row>
        <row r="11">
          <cell r="E11">
            <v>5749682</v>
          </cell>
          <cell r="G11">
            <v>78309</v>
          </cell>
          <cell r="I11">
            <v>611368</v>
          </cell>
        </row>
        <row r="12">
          <cell r="E12">
            <v>5131092</v>
          </cell>
          <cell r="G12">
            <v>80249</v>
          </cell>
          <cell r="I12">
            <v>748491</v>
          </cell>
        </row>
      </sheetData>
      <sheetData sheetId="9">
        <row r="6">
          <cell r="E6">
            <v>9665388.06</v>
          </cell>
          <cell r="F6">
            <v>11644809.174</v>
          </cell>
        </row>
        <row r="7">
          <cell r="C7">
            <v>21.491629000000007</v>
          </cell>
          <cell r="D7">
            <v>23.028345999999996</v>
          </cell>
          <cell r="E7">
            <v>788973.6699999999</v>
          </cell>
          <cell r="F7">
            <v>905355.7699999999</v>
          </cell>
        </row>
        <row r="8">
          <cell r="C8">
            <v>809</v>
          </cell>
          <cell r="E8">
            <v>24270</v>
          </cell>
        </row>
        <row r="9">
          <cell r="C9">
            <v>55.467220000000005</v>
          </cell>
          <cell r="D9">
            <v>175.28098999999997</v>
          </cell>
          <cell r="E9">
            <v>1643332.35</v>
          </cell>
          <cell r="F9">
            <v>7011756.600000001</v>
          </cell>
          <cell r="K9">
            <v>79</v>
          </cell>
        </row>
        <row r="10">
          <cell r="C10">
            <v>0.8416</v>
          </cell>
          <cell r="D10">
            <v>0.19523</v>
          </cell>
          <cell r="E10">
            <v>149100</v>
          </cell>
          <cell r="F10">
            <v>48322</v>
          </cell>
        </row>
        <row r="11">
          <cell r="C11">
            <v>6.424114</v>
          </cell>
          <cell r="D11">
            <v>0.49697</v>
          </cell>
          <cell r="E11">
            <v>3170744.3</v>
          </cell>
          <cell r="F11">
            <v>111795</v>
          </cell>
        </row>
        <row r="12">
          <cell r="C12">
            <v>103.58353899999997</v>
          </cell>
          <cell r="D12">
            <v>89.96342799999995</v>
          </cell>
          <cell r="E12">
            <v>3526735.14</v>
          </cell>
          <cell r="F12">
            <v>2778375.304</v>
          </cell>
          <cell r="J12">
            <v>515</v>
          </cell>
          <cell r="K12">
            <v>665</v>
          </cell>
          <cell r="L12">
            <v>28307000</v>
          </cell>
          <cell r="M12">
            <v>37104749.5</v>
          </cell>
        </row>
        <row r="13">
          <cell r="C13">
            <v>0.00082</v>
          </cell>
          <cell r="D13">
            <v>0.0238</v>
          </cell>
          <cell r="E13">
            <v>33.2</v>
          </cell>
          <cell r="F13">
            <v>595</v>
          </cell>
          <cell r="J13">
            <v>41</v>
          </cell>
          <cell r="K13">
            <v>67</v>
          </cell>
          <cell r="L13">
            <v>624500</v>
          </cell>
          <cell r="M13">
            <v>1163000</v>
          </cell>
        </row>
        <row r="14">
          <cell r="C14">
            <v>1013</v>
          </cell>
          <cell r="D14">
            <v>1082</v>
          </cell>
          <cell r="E14">
            <v>10170</v>
          </cell>
          <cell r="F14">
            <v>10820</v>
          </cell>
          <cell r="J14">
            <v>43</v>
          </cell>
          <cell r="K14">
            <v>38</v>
          </cell>
          <cell r="L14">
            <v>2847000</v>
          </cell>
          <cell r="M14">
            <v>2096300</v>
          </cell>
        </row>
        <row r="15">
          <cell r="J15">
            <v>131</v>
          </cell>
          <cell r="K15">
            <v>55</v>
          </cell>
          <cell r="L15">
            <v>3782500</v>
          </cell>
          <cell r="M15">
            <v>4220000</v>
          </cell>
        </row>
        <row r="17">
          <cell r="C17" t="str">
            <v>0,002 kg / 18 szt.</v>
          </cell>
          <cell r="E17">
            <v>360</v>
          </cell>
        </row>
        <row r="18">
          <cell r="E18">
            <v>351669.4</v>
          </cell>
          <cell r="F18">
            <v>777789.5</v>
          </cell>
        </row>
        <row r="20">
          <cell r="E20">
            <v>98801.94</v>
          </cell>
        </row>
        <row r="21">
          <cell r="F21">
            <v>114935</v>
          </cell>
          <cell r="L21">
            <v>74105670.71989991</v>
          </cell>
          <cell r="M21">
            <v>47352924.11810015</v>
          </cell>
        </row>
        <row r="22">
          <cell r="C22">
            <v>7</v>
          </cell>
          <cell r="D22">
            <v>23</v>
          </cell>
        </row>
        <row r="23">
          <cell r="C23">
            <v>6</v>
          </cell>
          <cell r="D23">
            <v>3</v>
          </cell>
          <cell r="L23">
            <v>2202877.76</v>
          </cell>
          <cell r="M23">
            <v>1692620.4000000001</v>
          </cell>
        </row>
        <row r="24">
          <cell r="C24">
            <v>39</v>
          </cell>
          <cell r="D24">
            <v>24</v>
          </cell>
          <cell r="L24">
            <v>122700.6</v>
          </cell>
          <cell r="M24">
            <v>839930.2700000001</v>
          </cell>
        </row>
        <row r="25">
          <cell r="F25">
            <v>0</v>
          </cell>
          <cell r="L25">
            <v>67406338.6847</v>
          </cell>
          <cell r="M25">
            <v>79919524.35610002</v>
          </cell>
        </row>
        <row r="26">
          <cell r="D26">
            <v>0</v>
          </cell>
        </row>
        <row r="27">
          <cell r="D27">
            <v>0</v>
          </cell>
        </row>
        <row r="28">
          <cell r="F28">
            <v>3267.64</v>
          </cell>
        </row>
        <row r="29">
          <cell r="C29">
            <v>451</v>
          </cell>
          <cell r="D29">
            <v>1594</v>
          </cell>
        </row>
        <row r="30">
          <cell r="C30">
            <v>88</v>
          </cell>
          <cell r="D30">
            <v>14</v>
          </cell>
        </row>
        <row r="31">
          <cell r="C31">
            <v>78</v>
          </cell>
          <cell r="D31">
            <v>106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jednostki SG"/>
      <sheetName val="2"/>
      <sheetName val="3"/>
      <sheetName val="4"/>
      <sheetName val="5 - Zatrzymani"/>
      <sheetName val="6 - Zatrzymani"/>
      <sheetName val="7"/>
      <sheetName val="8-9"/>
      <sheetName val="8a-9a.Przekazania Dublin"/>
      <sheetName val="10"/>
      <sheetName val="10a"/>
      <sheetName val="11"/>
      <sheetName val="11a"/>
      <sheetName val="12"/>
      <sheetName val="13.przyjęci do Unia"/>
      <sheetName val="14.przekazani z Unia"/>
      <sheetName val="15."/>
      <sheetName val="16"/>
      <sheetName val="17. Tab-wszczęte."/>
      <sheetName val="17a. Tab-podejrzani"/>
    </sheetNames>
    <sheetDataSet>
      <sheetData sheetId="11">
        <row r="6">
          <cell r="B6">
            <v>18</v>
          </cell>
          <cell r="D6">
            <v>0</v>
          </cell>
        </row>
        <row r="7">
          <cell r="B7">
            <v>461</v>
          </cell>
          <cell r="D7">
            <v>1</v>
          </cell>
        </row>
        <row r="8">
          <cell r="B8">
            <v>532</v>
          </cell>
          <cell r="D8">
            <v>3</v>
          </cell>
        </row>
        <row r="9">
          <cell r="B9">
            <v>0</v>
          </cell>
          <cell r="D9">
            <v>76</v>
          </cell>
        </row>
        <row r="10">
          <cell r="B10">
            <v>1162</v>
          </cell>
          <cell r="D10">
            <v>1205</v>
          </cell>
        </row>
        <row r="12">
          <cell r="B12">
            <v>68</v>
          </cell>
          <cell r="D12">
            <v>3</v>
          </cell>
        </row>
        <row r="13">
          <cell r="B13">
            <v>15</v>
          </cell>
          <cell r="D13">
            <v>0</v>
          </cell>
        </row>
        <row r="14">
          <cell r="B14">
            <v>5</v>
          </cell>
          <cell r="D14">
            <v>105</v>
          </cell>
        </row>
        <row r="15">
          <cell r="B15">
            <v>28</v>
          </cell>
          <cell r="D15">
            <v>2106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 Jednostki SG"/>
      <sheetName val="2. Osobowy ruch graniczny"/>
      <sheetName val="2b. Osobowy ruch gr. wewnętrzna"/>
      <sheetName val="2c. Osobowy ruch gr. wewnętrzna"/>
      <sheetName val="3-4. Niedopuszczenia"/>
      <sheetName val="5. Przyczyny niedopuszczenia "/>
      <sheetName val="6. Ruch - Transport"/>
      <sheetName val="6a. Ruch - Transport gr. wewn."/>
      <sheetName val="6b. Ruch - Transport wew - zewn"/>
      <sheetName val="20. Przemyt - towary"/>
      <sheetName val="21. Przemyt - miejsce"/>
    </sheetNames>
    <sheetDataSet>
      <sheetData sheetId="10">
        <row r="11">
          <cell r="B11">
            <v>44</v>
          </cell>
          <cell r="C11">
            <v>1761600</v>
          </cell>
          <cell r="D11">
            <v>46</v>
          </cell>
          <cell r="E11">
            <v>3273549.5</v>
          </cell>
        </row>
        <row r="12">
          <cell r="C12">
            <v>62865</v>
          </cell>
          <cell r="E12">
            <v>39582.04</v>
          </cell>
        </row>
        <row r="13">
          <cell r="C13">
            <v>912841.6421000002</v>
          </cell>
          <cell r="E13">
            <v>1554654.8037000007</v>
          </cell>
        </row>
        <row r="14">
          <cell r="C14">
            <v>733126.9599999982</v>
          </cell>
          <cell r="E14">
            <v>822587.1699999936</v>
          </cell>
        </row>
        <row r="16">
          <cell r="B16">
            <v>96</v>
          </cell>
          <cell r="C16">
            <v>4230000</v>
          </cell>
          <cell r="D16">
            <v>135</v>
          </cell>
          <cell r="E16">
            <v>7368500</v>
          </cell>
        </row>
        <row r="17">
          <cell r="C17">
            <v>9741.5</v>
          </cell>
          <cell r="E17">
            <v>385362.5</v>
          </cell>
        </row>
        <row r="18">
          <cell r="C18">
            <v>12640125.934699962</v>
          </cell>
          <cell r="E18">
            <v>5619472.9414</v>
          </cell>
        </row>
        <row r="19">
          <cell r="C19">
            <v>8497454.849999981</v>
          </cell>
          <cell r="E19">
            <v>1899602.5100000044</v>
          </cell>
        </row>
        <row r="21">
          <cell r="B21">
            <v>309</v>
          </cell>
          <cell r="C21">
            <v>10267900</v>
          </cell>
          <cell r="D21">
            <v>242</v>
          </cell>
          <cell r="E21">
            <v>10589500</v>
          </cell>
        </row>
        <row r="22">
          <cell r="C22">
            <v>70721.83</v>
          </cell>
          <cell r="E22">
            <v>64033.799999999996</v>
          </cell>
        </row>
        <row r="23">
          <cell r="C23">
            <v>22117957.505400024</v>
          </cell>
          <cell r="E23">
            <v>15981335.113699965</v>
          </cell>
        </row>
        <row r="24">
          <cell r="C24">
            <v>3597890.1999999136</v>
          </cell>
          <cell r="E24">
            <v>8951784.500600021</v>
          </cell>
        </row>
        <row r="26">
          <cell r="B26">
            <v>26</v>
          </cell>
          <cell r="C26">
            <v>1316000</v>
          </cell>
          <cell r="D26">
            <v>33</v>
          </cell>
          <cell r="E26">
            <v>2428300</v>
          </cell>
        </row>
        <row r="27">
          <cell r="C27">
            <v>555815.3</v>
          </cell>
          <cell r="E27">
            <v>270537</v>
          </cell>
        </row>
        <row r="28">
          <cell r="C28">
            <v>979864.1005999999</v>
          </cell>
          <cell r="E28">
            <v>798998.5791000001</v>
          </cell>
        </row>
        <row r="29">
          <cell r="C29">
            <v>8438536.494999995</v>
          </cell>
          <cell r="E29">
            <v>16143907.713600008</v>
          </cell>
        </row>
        <row r="31">
          <cell r="C31">
            <v>0</v>
          </cell>
          <cell r="E31">
            <v>0</v>
          </cell>
        </row>
        <row r="32">
          <cell r="C32">
            <v>86</v>
          </cell>
          <cell r="E32">
            <v>1837.94</v>
          </cell>
        </row>
        <row r="33">
          <cell r="C33">
            <v>51509.88959999998</v>
          </cell>
          <cell r="E33">
            <v>50725.75249999998</v>
          </cell>
        </row>
        <row r="34">
          <cell r="C34">
            <v>3293922.125700001</v>
          </cell>
          <cell r="E34">
            <v>128649.17689999999</v>
          </cell>
        </row>
        <row r="41">
          <cell r="B41">
            <v>20</v>
          </cell>
          <cell r="C41">
            <v>1793000</v>
          </cell>
          <cell r="D41">
            <v>22</v>
          </cell>
          <cell r="E41">
            <v>2159000</v>
          </cell>
        </row>
        <row r="42">
          <cell r="C42">
            <v>0</v>
          </cell>
          <cell r="E42">
            <v>28700</v>
          </cell>
        </row>
        <row r="43">
          <cell r="C43">
            <v>3958745.6346000005</v>
          </cell>
          <cell r="E43">
            <v>4061180.068</v>
          </cell>
        </row>
        <row r="44">
          <cell r="C44">
            <v>2758369</v>
          </cell>
          <cell r="E44">
            <v>606864.7999999989</v>
          </cell>
        </row>
        <row r="46">
          <cell r="B46">
            <v>2</v>
          </cell>
          <cell r="C46">
            <v>94000</v>
          </cell>
          <cell r="D46">
            <v>4</v>
          </cell>
          <cell r="E46">
            <v>172000</v>
          </cell>
        </row>
        <row r="47">
          <cell r="C47">
            <v>57489.5</v>
          </cell>
          <cell r="E47">
            <v>6384</v>
          </cell>
        </row>
        <row r="48">
          <cell r="C48">
            <v>2369.96</v>
          </cell>
          <cell r="E48">
            <v>2376.1128</v>
          </cell>
        </row>
        <row r="49">
          <cell r="C49">
            <v>113626.99999999996</v>
          </cell>
          <cell r="E49">
            <v>17851.60000000001</v>
          </cell>
        </row>
        <row r="51">
          <cell r="B51">
            <v>6</v>
          </cell>
          <cell r="C51">
            <v>450000</v>
          </cell>
          <cell r="D51">
            <v>7</v>
          </cell>
          <cell r="E51">
            <v>312500</v>
          </cell>
        </row>
        <row r="52">
          <cell r="C52">
            <v>15541.94</v>
          </cell>
          <cell r="E52">
            <v>27740</v>
          </cell>
        </row>
        <row r="53">
          <cell r="C53">
            <v>212828.3329</v>
          </cell>
          <cell r="E53">
            <v>436794.92809999996</v>
          </cell>
        </row>
        <row r="54">
          <cell r="C54">
            <v>2999881.8520000014</v>
          </cell>
          <cell r="E54">
            <v>2089687.5399999993</v>
          </cell>
        </row>
        <row r="56">
          <cell r="B56">
            <v>85</v>
          </cell>
          <cell r="C56">
            <v>5487000</v>
          </cell>
          <cell r="D56">
            <v>92</v>
          </cell>
          <cell r="E56">
            <v>6181500</v>
          </cell>
        </row>
        <row r="57">
          <cell r="C57">
            <v>0</v>
          </cell>
          <cell r="E57">
            <v>2022.8</v>
          </cell>
        </row>
        <row r="58">
          <cell r="C58">
            <v>4567303.9634</v>
          </cell>
          <cell r="E58">
            <v>6225932.0812</v>
          </cell>
        </row>
        <row r="59">
          <cell r="C59">
            <v>2478149.6399999997</v>
          </cell>
          <cell r="E59">
            <v>19829474.004</v>
          </cell>
        </row>
        <row r="66">
          <cell r="B66">
            <v>142</v>
          </cell>
          <cell r="C66">
            <v>10161500</v>
          </cell>
          <cell r="D66">
            <v>244</v>
          </cell>
          <cell r="E66">
            <v>12099200</v>
          </cell>
        </row>
        <row r="67">
          <cell r="C67">
            <v>1430616.69</v>
          </cell>
          <cell r="E67">
            <v>866420.3200000001</v>
          </cell>
        </row>
        <row r="68">
          <cell r="C68">
            <v>28662123.756600007</v>
          </cell>
          <cell r="E68">
            <v>12621453.737600004</v>
          </cell>
        </row>
        <row r="69">
          <cell r="C69">
            <v>44382271.16200009</v>
          </cell>
          <cell r="E69">
            <v>42069057.42500009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showZeros="0" zoomScalePageLayoutView="0" workbookViewId="0" topLeftCell="A1">
      <selection activeCell="A2" sqref="A2"/>
    </sheetView>
  </sheetViews>
  <sheetFormatPr defaultColWidth="9.00390625" defaultRowHeight="12.75"/>
  <cols>
    <col min="1" max="1" width="27.25390625" style="77" customWidth="1"/>
    <col min="2" max="2" width="17.25390625" style="77" hidden="1" customWidth="1"/>
    <col min="3" max="4" width="17.875" style="77" customWidth="1"/>
    <col min="5" max="5" width="69.125" style="77" customWidth="1"/>
    <col min="6" max="16384" width="9.125" style="77" customWidth="1"/>
  </cols>
  <sheetData>
    <row r="1" spans="1:4" s="72" customFormat="1" ht="22.5" customHeight="1">
      <c r="A1" s="114" t="s">
        <v>228</v>
      </c>
      <c r="B1" s="114"/>
      <c r="C1" s="114"/>
      <c r="D1" s="114"/>
    </row>
    <row r="2" spans="1:5" s="73" customFormat="1" ht="18" customHeight="1">
      <c r="A2" s="115" t="s">
        <v>209</v>
      </c>
      <c r="B2" s="116"/>
      <c r="C2" s="116"/>
      <c r="D2" s="116"/>
      <c r="E2" s="229"/>
    </row>
    <row r="3" spans="1:5" s="73" customFormat="1" ht="15.75">
      <c r="A3" s="228"/>
      <c r="B3" s="160"/>
      <c r="C3" s="160"/>
      <c r="D3" s="160"/>
      <c r="E3" s="160"/>
    </row>
    <row r="4" spans="1:5" s="74" customFormat="1" ht="34.5" customHeight="1">
      <c r="A4" s="470" t="s">
        <v>39</v>
      </c>
      <c r="B4" s="472" t="s">
        <v>40</v>
      </c>
      <c r="C4" s="379" t="s">
        <v>2</v>
      </c>
      <c r="D4" s="140"/>
      <c r="E4" s="141" t="s">
        <v>210</v>
      </c>
    </row>
    <row r="5" spans="1:5" s="74" customFormat="1" ht="16.5" thickBot="1">
      <c r="A5" s="471"/>
      <c r="B5" s="473"/>
      <c r="C5" s="142" t="s">
        <v>157</v>
      </c>
      <c r="D5" s="142" t="s">
        <v>211</v>
      </c>
      <c r="E5" s="143" t="s">
        <v>41</v>
      </c>
    </row>
    <row r="6" spans="1:5" s="74" customFormat="1" ht="60" customHeight="1">
      <c r="A6" s="75" t="s">
        <v>42</v>
      </c>
      <c r="B6" s="147">
        <v>198.77</v>
      </c>
      <c r="C6" s="144" t="s">
        <v>163</v>
      </c>
      <c r="D6" s="144" t="s">
        <v>163</v>
      </c>
      <c r="E6" s="245"/>
    </row>
    <row r="7" spans="1:5" s="74" customFormat="1" ht="60" customHeight="1">
      <c r="A7" s="75" t="s">
        <v>43</v>
      </c>
      <c r="B7" s="147">
        <v>351.21</v>
      </c>
      <c r="C7" s="145" t="s">
        <v>133</v>
      </c>
      <c r="D7" s="145" t="s">
        <v>133</v>
      </c>
      <c r="E7" s="245"/>
    </row>
    <row r="8" spans="1:5" s="74" customFormat="1" ht="60" customHeight="1">
      <c r="A8" s="75" t="s">
        <v>44</v>
      </c>
      <c r="B8" s="147">
        <v>467.57</v>
      </c>
      <c r="C8" s="145" t="s">
        <v>134</v>
      </c>
      <c r="D8" s="145" t="s">
        <v>208</v>
      </c>
      <c r="E8" s="297"/>
    </row>
    <row r="9" spans="1:6" s="74" customFormat="1" ht="60" customHeight="1">
      <c r="A9" s="75" t="s">
        <v>45</v>
      </c>
      <c r="B9" s="147">
        <v>275.24</v>
      </c>
      <c r="C9" s="145" t="s">
        <v>158</v>
      </c>
      <c r="D9" s="145" t="s">
        <v>158</v>
      </c>
      <c r="E9" s="307"/>
      <c r="F9" s="305"/>
    </row>
    <row r="10" spans="1:6" s="74" customFormat="1" ht="60" customHeight="1">
      <c r="A10" s="75" t="s">
        <v>181</v>
      </c>
      <c r="B10" s="147"/>
      <c r="C10" s="145" t="s">
        <v>156</v>
      </c>
      <c r="D10" s="378"/>
      <c r="E10" s="380" t="s">
        <v>182</v>
      </c>
      <c r="F10" s="305"/>
    </row>
    <row r="11" spans="1:6" s="74" customFormat="1" ht="60" customHeight="1">
      <c r="A11" s="374" t="s">
        <v>152</v>
      </c>
      <c r="B11" s="375">
        <v>358.04</v>
      </c>
      <c r="C11" s="146" t="s">
        <v>156</v>
      </c>
      <c r="D11" s="146" t="s">
        <v>227</v>
      </c>
      <c r="E11" s="308"/>
      <c r="F11" s="305"/>
    </row>
    <row r="12" spans="1:6" s="74" customFormat="1" ht="60" customHeight="1">
      <c r="A12" s="75" t="s">
        <v>82</v>
      </c>
      <c r="B12" s="147">
        <v>505.1</v>
      </c>
      <c r="C12" s="161" t="s">
        <v>164</v>
      </c>
      <c r="D12" s="161" t="s">
        <v>164</v>
      </c>
      <c r="E12" s="307"/>
      <c r="F12" s="305"/>
    </row>
    <row r="13" spans="1:6" s="74" customFormat="1" ht="60" customHeight="1">
      <c r="A13" s="76" t="s">
        <v>46</v>
      </c>
      <c r="B13" s="147">
        <v>481.27</v>
      </c>
      <c r="C13" s="145" t="s">
        <v>165</v>
      </c>
      <c r="D13" s="145" t="s">
        <v>165</v>
      </c>
      <c r="E13" s="309"/>
      <c r="F13" s="305"/>
    </row>
    <row r="14" spans="1:6" s="74" customFormat="1" ht="60" customHeight="1">
      <c r="A14" s="76" t="s">
        <v>1</v>
      </c>
      <c r="B14" s="147"/>
      <c r="C14" s="145" t="s">
        <v>145</v>
      </c>
      <c r="D14" s="145" t="s">
        <v>226</v>
      </c>
      <c r="E14" s="307"/>
      <c r="F14" s="305"/>
    </row>
    <row r="15" spans="1:6" s="74" customFormat="1" ht="64.5" customHeight="1">
      <c r="A15" s="310" t="s">
        <v>48</v>
      </c>
      <c r="B15" s="311">
        <f>SUM(B6:B14)</f>
        <v>2637.2</v>
      </c>
      <c r="C15" s="312" t="s">
        <v>166</v>
      </c>
      <c r="D15" s="312" t="s">
        <v>225</v>
      </c>
      <c r="E15" s="313"/>
      <c r="F15" s="305"/>
    </row>
    <row r="16" spans="1:2" ht="15.75">
      <c r="A16" s="253" t="s">
        <v>38</v>
      </c>
      <c r="B16" s="79"/>
    </row>
    <row r="17" spans="1:5" ht="15.75">
      <c r="A17" s="254"/>
      <c r="B17" s="78"/>
      <c r="C17" s="78"/>
      <c r="D17" s="78"/>
      <c r="E17" s="78"/>
    </row>
  </sheetData>
  <sheetProtection/>
  <mergeCells count="2">
    <mergeCell ref="A4:A5"/>
    <mergeCell ref="B4:B5"/>
  </mergeCells>
  <printOptions horizontalCentered="1" verticalCentered="1"/>
  <pageMargins left="0.8661417322834646" right="0.2755905511811024" top="0.5511811023622047" bottom="1.062992125984252" header="0.5118110236220472" footer="0.31496062992125984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8">
    <pageSetUpPr fitToPage="1"/>
  </sheetPr>
  <dimension ref="A1:Y51"/>
  <sheetViews>
    <sheetView showGridLines="0" showZeros="0" zoomScale="75" zoomScaleNormal="75" zoomScalePageLayoutView="0" workbookViewId="0" topLeftCell="A1">
      <pane xSplit="2" ySplit="5" topLeftCell="C6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2" sqref="A2"/>
    </sheetView>
  </sheetViews>
  <sheetFormatPr defaultColWidth="9.00390625" defaultRowHeight="12.75"/>
  <cols>
    <col min="1" max="1" width="13.375" style="11" customWidth="1"/>
    <col min="2" max="2" width="9.625" style="11" customWidth="1"/>
    <col min="3" max="3" width="11.25390625" style="10" customWidth="1"/>
    <col min="4" max="4" width="11.25390625" style="11" customWidth="1"/>
    <col min="5" max="5" width="11.25390625" style="10" customWidth="1"/>
    <col min="6" max="6" width="11.25390625" style="54" customWidth="1"/>
    <col min="7" max="7" width="11.25390625" style="10" customWidth="1"/>
    <col min="8" max="8" width="11.25390625" style="11" customWidth="1"/>
    <col min="9" max="9" width="11.25390625" style="10" customWidth="1"/>
    <col min="10" max="10" width="11.25390625" style="11" customWidth="1"/>
    <col min="11" max="11" width="11.25390625" style="10" customWidth="1"/>
    <col min="12" max="12" width="11.25390625" style="11" customWidth="1"/>
    <col min="13" max="13" width="11.25390625" style="10" customWidth="1"/>
    <col min="14" max="14" width="11.25390625" style="11" customWidth="1"/>
    <col min="15" max="15" width="11.25390625" style="10" customWidth="1"/>
    <col min="16" max="16" width="11.25390625" style="11" customWidth="1"/>
    <col min="17" max="17" width="11.25390625" style="10" customWidth="1"/>
    <col min="18" max="18" width="11.25390625" style="11" customWidth="1"/>
    <col min="19" max="19" width="11.25390625" style="10" customWidth="1"/>
    <col min="20" max="20" width="11.25390625" style="11" customWidth="1"/>
    <col min="21" max="22" width="9.125" style="11" customWidth="1"/>
    <col min="23" max="23" width="9.875" style="11" bestFit="1" customWidth="1"/>
    <col min="24" max="24" width="9.125" style="11" customWidth="1"/>
    <col min="25" max="25" width="14.00390625" style="11" customWidth="1"/>
    <col min="26" max="16384" width="9.125" style="11" customWidth="1"/>
  </cols>
  <sheetData>
    <row r="1" spans="1:25" s="6" customFormat="1" ht="25.5" customHeight="1">
      <c r="A1" s="124" t="s">
        <v>229</v>
      </c>
      <c r="C1" s="15"/>
      <c r="E1" s="15"/>
      <c r="F1" s="16"/>
      <c r="G1" s="15"/>
      <c r="I1" s="15"/>
      <c r="K1" s="15"/>
      <c r="M1" s="15"/>
      <c r="N1" s="225"/>
      <c r="O1" s="225"/>
      <c r="Q1" s="15"/>
      <c r="S1" s="15"/>
      <c r="Y1" s="15"/>
    </row>
    <row r="2" spans="1:20" s="6" customFormat="1" ht="19.5" customHeight="1">
      <c r="A2" s="17"/>
      <c r="B2" s="18" t="s">
        <v>61</v>
      </c>
      <c r="C2" s="110" t="s">
        <v>49</v>
      </c>
      <c r="D2" s="19"/>
      <c r="E2" s="20"/>
      <c r="F2" s="21" t="s">
        <v>62</v>
      </c>
      <c r="G2" s="20"/>
      <c r="H2" s="22"/>
      <c r="I2" s="23" t="s">
        <v>63</v>
      </c>
      <c r="J2" s="19"/>
      <c r="K2" s="24"/>
      <c r="L2" s="25"/>
      <c r="M2" s="24"/>
      <c r="N2" s="26"/>
      <c r="O2" s="24" t="s">
        <v>64</v>
      </c>
      <c r="P2" s="25"/>
      <c r="Q2" s="24"/>
      <c r="R2" s="25"/>
      <c r="S2" s="24"/>
      <c r="T2" s="25"/>
    </row>
    <row r="3" spans="1:23" s="9" customFormat="1" ht="15" customHeight="1">
      <c r="A3" s="27"/>
      <c r="B3" s="18" t="s">
        <v>65</v>
      </c>
      <c r="C3" s="101"/>
      <c r="D3" s="103"/>
      <c r="E3" s="104" t="s">
        <v>66</v>
      </c>
      <c r="F3" s="105"/>
      <c r="G3" s="104" t="s">
        <v>67</v>
      </c>
      <c r="H3" s="106"/>
      <c r="I3" s="107" t="s">
        <v>68</v>
      </c>
      <c r="J3" s="284"/>
      <c r="K3" s="104" t="s">
        <v>66</v>
      </c>
      <c r="L3" s="108"/>
      <c r="M3" s="105" t="s">
        <v>67</v>
      </c>
      <c r="N3" s="109"/>
      <c r="O3" s="31" t="s">
        <v>68</v>
      </c>
      <c r="P3" s="29"/>
      <c r="Q3" s="28" t="s">
        <v>66</v>
      </c>
      <c r="R3" s="30"/>
      <c r="S3" s="28" t="s">
        <v>67</v>
      </c>
      <c r="T3" s="32"/>
      <c r="W3" s="14"/>
    </row>
    <row r="4" spans="1:20" s="9" customFormat="1" ht="15" customHeight="1">
      <c r="A4" s="27" t="s">
        <v>69</v>
      </c>
      <c r="B4" s="33" t="s">
        <v>70</v>
      </c>
      <c r="C4" s="125" t="s">
        <v>212</v>
      </c>
      <c r="D4" s="502" t="s">
        <v>51</v>
      </c>
      <c r="E4" s="126" t="s">
        <v>212</v>
      </c>
      <c r="F4" s="502" t="s">
        <v>51</v>
      </c>
      <c r="G4" s="126" t="s">
        <v>212</v>
      </c>
      <c r="H4" s="507" t="s">
        <v>51</v>
      </c>
      <c r="I4" s="125" t="s">
        <v>212</v>
      </c>
      <c r="J4" s="502" t="s">
        <v>51</v>
      </c>
      <c r="K4" s="126" t="s">
        <v>212</v>
      </c>
      <c r="L4" s="502" t="s">
        <v>51</v>
      </c>
      <c r="M4" s="126" t="s">
        <v>212</v>
      </c>
      <c r="N4" s="507" t="s">
        <v>51</v>
      </c>
      <c r="O4" s="125" t="s">
        <v>212</v>
      </c>
      <c r="P4" s="502" t="s">
        <v>51</v>
      </c>
      <c r="Q4" s="126" t="s">
        <v>212</v>
      </c>
      <c r="R4" s="502" t="s">
        <v>51</v>
      </c>
      <c r="S4" s="126" t="s">
        <v>212</v>
      </c>
      <c r="T4" s="502" t="s">
        <v>51</v>
      </c>
    </row>
    <row r="5" spans="1:20" s="9" customFormat="1" ht="15" customHeight="1" thickBot="1">
      <c r="A5" s="34" t="s">
        <v>71</v>
      </c>
      <c r="B5" s="35"/>
      <c r="C5" s="127" t="s">
        <v>213</v>
      </c>
      <c r="D5" s="503"/>
      <c r="E5" s="127" t="s">
        <v>213</v>
      </c>
      <c r="F5" s="504"/>
      <c r="G5" s="127" t="s">
        <v>213</v>
      </c>
      <c r="H5" s="508"/>
      <c r="I5" s="127" t="s">
        <v>213</v>
      </c>
      <c r="J5" s="503"/>
      <c r="K5" s="127" t="s">
        <v>213</v>
      </c>
      <c r="L5" s="504"/>
      <c r="M5" s="127" t="s">
        <v>213</v>
      </c>
      <c r="N5" s="508"/>
      <c r="O5" s="127" t="s">
        <v>213</v>
      </c>
      <c r="P5" s="503"/>
      <c r="Q5" s="127" t="s">
        <v>213</v>
      </c>
      <c r="R5" s="504"/>
      <c r="S5" s="127" t="s">
        <v>213</v>
      </c>
      <c r="T5" s="503"/>
    </row>
    <row r="6" spans="1:20" ht="25.5" customHeight="1" thickTop="1">
      <c r="A6" s="38" t="s">
        <v>52</v>
      </c>
      <c r="B6" s="39">
        <f>C6/C16</f>
        <v>0.15076178351110095</v>
      </c>
      <c r="C6" s="40">
        <f aca="true" t="shared" si="0" ref="C6:C27">E6+G6</f>
        <v>6565325</v>
      </c>
      <c r="D6" s="226">
        <f>C6/C7-1</f>
        <v>0.060873169316833176</v>
      </c>
      <c r="E6" s="41">
        <f>Q6+K6</f>
        <v>3247307</v>
      </c>
      <c r="F6" s="85">
        <f>E6/E7-1</f>
        <v>0.05448513225604379</v>
      </c>
      <c r="G6" s="42">
        <f aca="true" t="shared" si="1" ref="G6:G15">M6+S6</f>
        <v>3318018</v>
      </c>
      <c r="H6" s="85">
        <f>G6/G7-1</f>
        <v>0.06720045698317767</v>
      </c>
      <c r="I6" s="43">
        <f aca="true" t="shared" si="2" ref="I6:I27">K6+M6</f>
        <v>3248524</v>
      </c>
      <c r="J6" s="85">
        <f>I6/I7-1</f>
        <v>0.11823457589498543</v>
      </c>
      <c r="K6" s="129">
        <f>'[6]2. Osobowy ruch graniczny'!$K$8</f>
        <v>1601471</v>
      </c>
      <c r="L6" s="85">
        <f>K6/K7-1</f>
        <v>0.10867419134200818</v>
      </c>
      <c r="M6" s="129">
        <f>'[6]2. Osobowy ruch graniczny'!M8</f>
        <v>1647053</v>
      </c>
      <c r="N6" s="85">
        <f>M6/M7-1</f>
        <v>0.12768981654234168</v>
      </c>
      <c r="O6" s="44">
        <f aca="true" t="shared" si="3" ref="O6:O27">Q6+S6</f>
        <v>3316801</v>
      </c>
      <c r="P6" s="85">
        <f>O6/O7-1</f>
        <v>0.010124078819378157</v>
      </c>
      <c r="Q6" s="129">
        <f>'[6]2. Osobowy ruch graniczny'!Q8</f>
        <v>1645836</v>
      </c>
      <c r="R6" s="85">
        <f>Q6/Q7-1</f>
        <v>0.0066109000034861864</v>
      </c>
      <c r="S6" s="129">
        <f>'[6]2. Osobowy ruch graniczny'!S8</f>
        <v>1670965</v>
      </c>
      <c r="T6" s="81">
        <f>S6/S7-1</f>
        <v>0.01360847930672815</v>
      </c>
    </row>
    <row r="7" spans="1:20" ht="18" customHeight="1">
      <c r="A7" s="45"/>
      <c r="B7" s="46">
        <f>C7/C17</f>
        <v>0.1475820280786708</v>
      </c>
      <c r="C7" s="51">
        <f t="shared" si="0"/>
        <v>6188605</v>
      </c>
      <c r="D7" s="80"/>
      <c r="E7" s="47">
        <f>Q7+K7</f>
        <v>3079519</v>
      </c>
      <c r="F7" s="80"/>
      <c r="G7" s="47">
        <f t="shared" si="1"/>
        <v>3109086</v>
      </c>
      <c r="H7" s="80"/>
      <c r="I7" s="48">
        <f t="shared" si="2"/>
        <v>2905047</v>
      </c>
      <c r="J7" s="80"/>
      <c r="K7" s="129">
        <f>'[6]2. Osobowy ruch graniczny'!K9</f>
        <v>1444492</v>
      </c>
      <c r="L7" s="80"/>
      <c r="M7" s="129">
        <f>'[6]2. Osobowy ruch graniczny'!M9</f>
        <v>1460555</v>
      </c>
      <c r="N7" s="80"/>
      <c r="O7" s="48">
        <f t="shared" si="3"/>
        <v>3283558</v>
      </c>
      <c r="P7" s="80"/>
      <c r="Q7" s="129">
        <f>'[6]2. Osobowy ruch graniczny'!Q9</f>
        <v>1635027</v>
      </c>
      <c r="R7" s="80"/>
      <c r="S7" s="129">
        <f>'[6]2. Osobowy ruch graniczny'!S9</f>
        <v>1648531</v>
      </c>
      <c r="T7" s="97"/>
    </row>
    <row r="8" spans="1:20" ht="25.5" customHeight="1">
      <c r="A8" s="38" t="s">
        <v>54</v>
      </c>
      <c r="B8" s="39">
        <f>C8/C16</f>
        <v>0.20248332896034815</v>
      </c>
      <c r="C8" s="40">
        <f t="shared" si="0"/>
        <v>8817678</v>
      </c>
      <c r="D8" s="85">
        <f>C8/C9-1</f>
        <v>0.001015355895637171</v>
      </c>
      <c r="E8" s="41">
        <f aca="true" t="shared" si="4" ref="E8:E15">K8+Q8</f>
        <v>4513854</v>
      </c>
      <c r="F8" s="85">
        <f>E8/E9-1</f>
        <v>0.005167180697671858</v>
      </c>
      <c r="G8" s="42">
        <f t="shared" si="1"/>
        <v>4303824</v>
      </c>
      <c r="H8" s="85">
        <f>G8/G9-1</f>
        <v>-0.003302390597311189</v>
      </c>
      <c r="I8" s="43">
        <f t="shared" si="2"/>
        <v>1000618</v>
      </c>
      <c r="J8" s="85">
        <f>I8/I9-1</f>
        <v>-0.0019101615607666211</v>
      </c>
      <c r="K8" s="131">
        <f>'[6]2. Osobowy ruch graniczny'!K10</f>
        <v>543982</v>
      </c>
      <c r="L8" s="85">
        <f>K8/K9-1</f>
        <v>-0.004244912603125428</v>
      </c>
      <c r="M8" s="131">
        <f>'[6]2. Osobowy ruch graniczny'!M10</f>
        <v>456636</v>
      </c>
      <c r="N8" s="85">
        <f>M8/M9-1</f>
        <v>0.000885514387416908</v>
      </c>
      <c r="O8" s="44">
        <f t="shared" si="3"/>
        <v>7817060</v>
      </c>
      <c r="P8" s="85">
        <f>O8/O9-1</f>
        <v>0.0013910735836804022</v>
      </c>
      <c r="Q8" s="131">
        <f>'[6]2. Osobowy ruch graniczny'!Q10</f>
        <v>3969872</v>
      </c>
      <c r="R8" s="85">
        <f>Q8/Q9-1</f>
        <v>0.00647077629286863</v>
      </c>
      <c r="S8" s="131">
        <f>'[6]2. Osobowy ruch graniczny'!S10</f>
        <v>3847188</v>
      </c>
      <c r="T8" s="81">
        <f>S8/S9-1</f>
        <v>-0.0037971418894354736</v>
      </c>
    </row>
    <row r="9" spans="1:20" ht="18" customHeight="1">
      <c r="A9" s="45"/>
      <c r="B9" s="46">
        <f>C9/C17</f>
        <v>0.21006524548352046</v>
      </c>
      <c r="C9" s="51">
        <f t="shared" si="0"/>
        <v>8808734</v>
      </c>
      <c r="D9" s="80"/>
      <c r="E9" s="47">
        <f t="shared" si="4"/>
        <v>4490650</v>
      </c>
      <c r="F9" s="80"/>
      <c r="G9" s="47">
        <f t="shared" si="1"/>
        <v>4318084</v>
      </c>
      <c r="H9" s="80"/>
      <c r="I9" s="48">
        <f t="shared" si="2"/>
        <v>1002533</v>
      </c>
      <c r="J9" s="80"/>
      <c r="K9" s="129">
        <f>'[6]2. Osobowy ruch graniczny'!K11</f>
        <v>546301</v>
      </c>
      <c r="L9" s="80"/>
      <c r="M9" s="129">
        <f>'[6]2. Osobowy ruch graniczny'!M11</f>
        <v>456232</v>
      </c>
      <c r="N9" s="80"/>
      <c r="O9" s="48">
        <f t="shared" si="3"/>
        <v>7806201</v>
      </c>
      <c r="P9" s="80"/>
      <c r="Q9" s="129">
        <f>'[6]2. Osobowy ruch graniczny'!Q11</f>
        <v>3944349</v>
      </c>
      <c r="R9" s="80"/>
      <c r="S9" s="129">
        <f>'[6]2. Osobowy ruch graniczny'!S11</f>
        <v>3861852</v>
      </c>
      <c r="T9" s="97"/>
    </row>
    <row r="10" spans="1:20" ht="25.5" customHeight="1">
      <c r="A10" s="38" t="s">
        <v>55</v>
      </c>
      <c r="B10" s="39">
        <f>C10/C16</f>
        <v>0.406562127749923</v>
      </c>
      <c r="C10" s="40">
        <f t="shared" si="0"/>
        <v>17704835</v>
      </c>
      <c r="D10" s="85">
        <f>C10/C11-1</f>
        <v>0.05600946260099127</v>
      </c>
      <c r="E10" s="41">
        <f t="shared" si="4"/>
        <v>8743735</v>
      </c>
      <c r="F10" s="85">
        <f>E10/E11-1</f>
        <v>0.052233597161867706</v>
      </c>
      <c r="G10" s="42">
        <f t="shared" si="1"/>
        <v>8961100</v>
      </c>
      <c r="H10" s="85">
        <f>G10/G11-1</f>
        <v>0.059719951344011646</v>
      </c>
      <c r="I10" s="43">
        <f t="shared" si="2"/>
        <v>2007703</v>
      </c>
      <c r="J10" s="85">
        <f>I10/I11-1</f>
        <v>-0.13807223319110284</v>
      </c>
      <c r="K10" s="131">
        <f>'[6]2. Osobowy ruch graniczny'!K12</f>
        <v>998687</v>
      </c>
      <c r="L10" s="85">
        <f>K10/K11-1</f>
        <v>-0.14047817817214758</v>
      </c>
      <c r="M10" s="131">
        <f>'[6]2. Osobowy ruch graniczny'!M12</f>
        <v>1009016</v>
      </c>
      <c r="N10" s="85">
        <f>M10/M11-1</f>
        <v>-0.1356776171463765</v>
      </c>
      <c r="O10" s="44">
        <f t="shared" si="3"/>
        <v>15697132</v>
      </c>
      <c r="P10" s="85">
        <f>O10/O11-1</f>
        <v>0.08732443342297902</v>
      </c>
      <c r="Q10" s="131">
        <f>'[6]2. Osobowy ruch graniczny'!Q12</f>
        <v>7745048</v>
      </c>
      <c r="R10" s="85">
        <f>Q10/Q11-1</f>
        <v>0.08355993049590227</v>
      </c>
      <c r="S10" s="131">
        <f>'[6]2. Osobowy ruch graniczny'!S12</f>
        <v>7952084</v>
      </c>
      <c r="T10" s="81">
        <f>S10/S11-1</f>
        <v>0.0910161558413407</v>
      </c>
    </row>
    <row r="11" spans="1:20" ht="18" customHeight="1">
      <c r="A11" s="45"/>
      <c r="B11" s="46">
        <f>C11/C17</f>
        <v>0.3998202479727102</v>
      </c>
      <c r="C11" s="51">
        <f t="shared" si="0"/>
        <v>16765792</v>
      </c>
      <c r="D11" s="80"/>
      <c r="E11" s="47">
        <f t="shared" si="4"/>
        <v>8309690</v>
      </c>
      <c r="F11" s="80"/>
      <c r="G11" s="47">
        <f t="shared" si="1"/>
        <v>8456102</v>
      </c>
      <c r="H11" s="80"/>
      <c r="I11" s="48">
        <f t="shared" si="2"/>
        <v>2329317</v>
      </c>
      <c r="J11" s="80"/>
      <c r="K11" s="129">
        <f>'[6]2. Osobowy ruch graniczny'!K13</f>
        <v>1161910</v>
      </c>
      <c r="L11" s="80"/>
      <c r="M11" s="129">
        <f>'[6]2. Osobowy ruch graniczny'!M13</f>
        <v>1167407</v>
      </c>
      <c r="N11" s="80"/>
      <c r="O11" s="48">
        <f t="shared" si="3"/>
        <v>14436475</v>
      </c>
      <c r="P11" s="80"/>
      <c r="Q11" s="129">
        <f>'[6]2. Osobowy ruch graniczny'!Q13</f>
        <v>7147780</v>
      </c>
      <c r="R11" s="80"/>
      <c r="S11" s="129">
        <f>'[6]2. Osobowy ruch graniczny'!S13</f>
        <v>7288695</v>
      </c>
      <c r="T11" s="97"/>
    </row>
    <row r="12" spans="1:20" ht="25.5" customHeight="1">
      <c r="A12" s="38" t="s">
        <v>59</v>
      </c>
      <c r="B12" s="50">
        <f>C12/C16</f>
        <v>0.003944573480549157</v>
      </c>
      <c r="C12" s="40">
        <f t="shared" si="0"/>
        <v>171777</v>
      </c>
      <c r="D12" s="85">
        <f>C12/C13-1</f>
        <v>-0.24516188567812702</v>
      </c>
      <c r="E12" s="41">
        <f t="shared" si="4"/>
        <v>103018</v>
      </c>
      <c r="F12" s="85">
        <f>E12/E13-1</f>
        <v>-0.14294509151414314</v>
      </c>
      <c r="G12" s="42">
        <f t="shared" si="1"/>
        <v>68759</v>
      </c>
      <c r="H12" s="85">
        <f>G12/G13-1</f>
        <v>-0.3595950376275986</v>
      </c>
      <c r="I12" s="43">
        <f t="shared" si="2"/>
        <v>70033</v>
      </c>
      <c r="J12" s="85">
        <f>I12/I13-1</f>
        <v>-0.2099789050954911</v>
      </c>
      <c r="K12" s="131">
        <f>'[6]2. Osobowy ruch graniczny'!K14</f>
        <v>36715</v>
      </c>
      <c r="L12" s="85">
        <f>K12/K13-1</f>
        <v>-0.19974280171756142</v>
      </c>
      <c r="M12" s="131">
        <f>'[6]2. Osobowy ruch graniczny'!M14</f>
        <v>33318</v>
      </c>
      <c r="N12" s="85">
        <f>M12/M13-1</f>
        <v>-0.2209595959595959</v>
      </c>
      <c r="O12" s="44">
        <f t="shared" si="3"/>
        <v>101744</v>
      </c>
      <c r="P12" s="85">
        <f>O12/O13-1</f>
        <v>-0.2676125279835302</v>
      </c>
      <c r="Q12" s="131">
        <f>'[6]2. Osobowy ruch graniczny'!Q14</f>
        <v>66303</v>
      </c>
      <c r="R12" s="85">
        <f>Q12/Q13-1</f>
        <v>-0.1078833707834932</v>
      </c>
      <c r="S12" s="131">
        <f>'[6]2. Osobowy ruch graniczny'!S14</f>
        <v>35441</v>
      </c>
      <c r="T12" s="81">
        <f>S12/S13-1</f>
        <v>-0.4513777089783282</v>
      </c>
    </row>
    <row r="13" spans="1:20" ht="18" customHeight="1">
      <c r="A13" s="45"/>
      <c r="B13" s="46">
        <f>C13/C17</f>
        <v>0.005426901048912793</v>
      </c>
      <c r="C13" s="51">
        <f t="shared" si="0"/>
        <v>227568</v>
      </c>
      <c r="D13" s="80"/>
      <c r="E13" s="47">
        <f t="shared" si="4"/>
        <v>120200</v>
      </c>
      <c r="F13" s="80"/>
      <c r="G13" s="47">
        <f t="shared" si="1"/>
        <v>107368</v>
      </c>
      <c r="H13" s="80"/>
      <c r="I13" s="48">
        <f t="shared" si="2"/>
        <v>88647</v>
      </c>
      <c r="J13" s="80"/>
      <c r="K13" s="129">
        <f>'[6]2. Osobowy ruch graniczny'!K15</f>
        <v>45879</v>
      </c>
      <c r="L13" s="80"/>
      <c r="M13" s="129">
        <f>'[6]2. Osobowy ruch graniczny'!M15</f>
        <v>42768</v>
      </c>
      <c r="N13" s="80"/>
      <c r="O13" s="48">
        <f t="shared" si="3"/>
        <v>138921</v>
      </c>
      <c r="P13" s="80"/>
      <c r="Q13" s="129">
        <f>'[6]2. Osobowy ruch graniczny'!Q15</f>
        <v>74321</v>
      </c>
      <c r="R13" s="80"/>
      <c r="S13" s="129">
        <f>'[6]2. Osobowy ruch graniczny'!S15</f>
        <v>64600</v>
      </c>
      <c r="T13" s="97"/>
    </row>
    <row r="14" spans="1:20" ht="25.5" customHeight="1">
      <c r="A14" s="49" t="s">
        <v>60</v>
      </c>
      <c r="B14" s="50">
        <f>C14/C16</f>
        <v>0.23624818629807876</v>
      </c>
      <c r="C14" s="40">
        <f t="shared" si="0"/>
        <v>10288059</v>
      </c>
      <c r="D14" s="85">
        <f>C14/C15-1</f>
        <v>0.03474273645038406</v>
      </c>
      <c r="E14" s="41">
        <f t="shared" si="4"/>
        <v>5179371</v>
      </c>
      <c r="F14" s="85">
        <f>E14/E15-1</f>
        <v>0.03462106696369349</v>
      </c>
      <c r="G14" s="42">
        <f t="shared" si="1"/>
        <v>5108688</v>
      </c>
      <c r="H14" s="85">
        <f>G14/G15-1</f>
        <v>0.03486611855318955</v>
      </c>
      <c r="I14" s="43">
        <f t="shared" si="2"/>
        <v>7600168</v>
      </c>
      <c r="J14" s="85">
        <f>I14/I15-1</f>
        <v>0.025109502204341272</v>
      </c>
      <c r="K14" s="131">
        <f>'[6]2. Osobowy ruch graniczny'!K16</f>
        <v>3848814</v>
      </c>
      <c r="L14" s="85">
        <f>K14/K15-1</f>
        <v>0.029888823360045613</v>
      </c>
      <c r="M14" s="131">
        <f>'[6]2. Osobowy ruch graniczny'!M16</f>
        <v>3751354</v>
      </c>
      <c r="N14" s="85">
        <f>M14/M15-1</f>
        <v>0.02025189766351465</v>
      </c>
      <c r="O14" s="44">
        <f t="shared" si="3"/>
        <v>2687891</v>
      </c>
      <c r="P14" s="85">
        <f>O14/O15-1</f>
        <v>0.06298774153006037</v>
      </c>
      <c r="Q14" s="131">
        <f>'[6]2. Osobowy ruch graniczny'!Q16</f>
        <v>1330557</v>
      </c>
      <c r="R14" s="85">
        <f>Q14/Q15-1</f>
        <v>0.048557851435055976</v>
      </c>
      <c r="S14" s="131">
        <f>'[6]2. Osobowy ruch graniczny'!S16</f>
        <v>1357334</v>
      </c>
      <c r="T14" s="81">
        <f>S14/S15-1</f>
        <v>0.07752371834411775</v>
      </c>
    </row>
    <row r="15" spans="1:20" ht="18" customHeight="1">
      <c r="A15" s="49"/>
      <c r="B15" s="50">
        <f>C15/C17</f>
        <v>0.23710557741618576</v>
      </c>
      <c r="C15" s="51">
        <f t="shared" si="0"/>
        <v>9942625</v>
      </c>
      <c r="D15" s="96"/>
      <c r="E15" s="41">
        <f t="shared" si="4"/>
        <v>5006056</v>
      </c>
      <c r="F15" s="96"/>
      <c r="G15" s="41">
        <f t="shared" si="1"/>
        <v>4936569</v>
      </c>
      <c r="H15" s="96"/>
      <c r="I15" s="44">
        <f t="shared" si="2"/>
        <v>7414006</v>
      </c>
      <c r="J15" s="96"/>
      <c r="K15" s="129">
        <f>'[6]2. Osobowy ruch graniczny'!K17</f>
        <v>3737116</v>
      </c>
      <c r="L15" s="96"/>
      <c r="M15" s="129">
        <f>'[6]2. Osobowy ruch graniczny'!M17</f>
        <v>3676890</v>
      </c>
      <c r="N15" s="96"/>
      <c r="O15" s="44">
        <f t="shared" si="3"/>
        <v>2528619</v>
      </c>
      <c r="P15" s="96"/>
      <c r="Q15" s="129">
        <f>'[6]2. Osobowy ruch graniczny'!Q17</f>
        <v>1268940</v>
      </c>
      <c r="R15" s="96"/>
      <c r="S15" s="129">
        <f>'[6]2. Osobowy ruch graniczny'!S17</f>
        <v>1259679</v>
      </c>
      <c r="T15" s="98"/>
    </row>
    <row r="16" spans="1:20" s="12" customFormat="1" ht="25.5" customHeight="1">
      <c r="A16" s="509" t="s">
        <v>79</v>
      </c>
      <c r="B16" s="314"/>
      <c r="C16" s="315">
        <f>E16+G16</f>
        <v>43547674</v>
      </c>
      <c r="D16" s="316">
        <f>C16/C17-1</f>
        <v>0.03849802128731783</v>
      </c>
      <c r="E16" s="317">
        <f>E6+E8+E10+E12+E14</f>
        <v>21787285</v>
      </c>
      <c r="F16" s="318">
        <f>E16/E17-1</f>
        <v>0.0371877427120626</v>
      </c>
      <c r="G16" s="317">
        <f>G6+G8+G10+G12+G14</f>
        <v>21760389</v>
      </c>
      <c r="H16" s="318">
        <f>G16/G17-1</f>
        <v>0.03981324026534061</v>
      </c>
      <c r="I16" s="319">
        <f t="shared" si="2"/>
        <v>13927046</v>
      </c>
      <c r="J16" s="318">
        <f>I16/I17-1</f>
        <v>0.013646444024731474</v>
      </c>
      <c r="K16" s="317">
        <f>K6+K8+K10+K12+K14</f>
        <v>7029669</v>
      </c>
      <c r="L16" s="318">
        <f>K16/K17-1</f>
        <v>0.013548888662684</v>
      </c>
      <c r="M16" s="317">
        <f>M6+M8+M10+M12+M14</f>
        <v>6897377</v>
      </c>
      <c r="N16" s="318">
        <f>M16/M17-1</f>
        <v>0.013745889828291391</v>
      </c>
      <c r="O16" s="319">
        <f t="shared" si="3"/>
        <v>29620628</v>
      </c>
      <c r="P16" s="318">
        <f>O16/O17-1</f>
        <v>0.05060883299979624</v>
      </c>
      <c r="Q16" s="317">
        <f>Q6+Q8+Q10+Q12+Q14</f>
        <v>14757616</v>
      </c>
      <c r="R16" s="318">
        <f>Q16/Q17-1</f>
        <v>0.04883998818229762</v>
      </c>
      <c r="S16" s="317">
        <f>S6+S8+S10+S12+S14</f>
        <v>14863012</v>
      </c>
      <c r="T16" s="320">
        <f>S16/S17-1</f>
        <v>0.05237104747830146</v>
      </c>
    </row>
    <row r="17" spans="1:20" s="12" customFormat="1" ht="18" customHeight="1">
      <c r="A17" s="510"/>
      <c r="B17" s="321"/>
      <c r="C17" s="322">
        <f t="shared" si="0"/>
        <v>41933324</v>
      </c>
      <c r="D17" s="323"/>
      <c r="E17" s="324">
        <f>E15+E13+E11+E9+E7</f>
        <v>21006115</v>
      </c>
      <c r="F17" s="325"/>
      <c r="G17" s="324">
        <f>G7+G9+G11+G13+G15</f>
        <v>20927209</v>
      </c>
      <c r="H17" s="325"/>
      <c r="I17" s="326">
        <f t="shared" si="2"/>
        <v>13739550</v>
      </c>
      <c r="J17" s="325"/>
      <c r="K17" s="324">
        <f>K7+K9+K11+K13+K15</f>
        <v>6935698</v>
      </c>
      <c r="L17" s="325"/>
      <c r="M17" s="324">
        <f>M7+M9+M11+M13+M15</f>
        <v>6803852</v>
      </c>
      <c r="N17" s="325"/>
      <c r="O17" s="326">
        <f t="shared" si="3"/>
        <v>28193774</v>
      </c>
      <c r="P17" s="325"/>
      <c r="Q17" s="324">
        <f>Q7+Q9+Q11+Q13+Q15</f>
        <v>14070417</v>
      </c>
      <c r="R17" s="325"/>
      <c r="S17" s="324">
        <f>S7+S9+S11+S13+S15</f>
        <v>14123357</v>
      </c>
      <c r="T17" s="327"/>
    </row>
    <row r="18" spans="1:20" ht="25.5" customHeight="1" hidden="1">
      <c r="A18" s="38" t="s">
        <v>53</v>
      </c>
      <c r="B18" s="39" t="e">
        <f>C18/#REF!</f>
        <v>#REF!</v>
      </c>
      <c r="C18" s="40">
        <f t="shared" si="0"/>
        <v>0</v>
      </c>
      <c r="D18" s="85" t="e">
        <f>C18/C19-1</f>
        <v>#DIV/0!</v>
      </c>
      <c r="E18" s="41">
        <f aca="true" t="shared" si="5" ref="E18:E25">K18+Q18</f>
        <v>0</v>
      </c>
      <c r="F18" s="85" t="e">
        <f>E18/E19-1</f>
        <v>#DIV/0!</v>
      </c>
      <c r="G18" s="42">
        <f aca="true" t="shared" si="6" ref="G18:G25">M18+S18</f>
        <v>0</v>
      </c>
      <c r="H18" s="85" t="e">
        <f>G18/G19-1</f>
        <v>#DIV/0!</v>
      </c>
      <c r="I18" s="43">
        <f t="shared" si="2"/>
        <v>0</v>
      </c>
      <c r="J18" s="85" t="e">
        <f>I18/I19-1</f>
        <v>#DIV/0!</v>
      </c>
      <c r="K18" s="131"/>
      <c r="L18" s="85" t="e">
        <f>K18/K19-1</f>
        <v>#DIV/0!</v>
      </c>
      <c r="M18" s="131"/>
      <c r="N18" s="85" t="e">
        <f>M18/M19-1</f>
        <v>#DIV/0!</v>
      </c>
      <c r="O18" s="44">
        <f t="shared" si="3"/>
        <v>0</v>
      </c>
      <c r="P18" s="85" t="e">
        <f>O18/O19-1</f>
        <v>#DIV/0!</v>
      </c>
      <c r="Q18" s="131"/>
      <c r="R18" s="85" t="e">
        <f>Q18/Q19-1</f>
        <v>#DIV/0!</v>
      </c>
      <c r="S18" s="131"/>
      <c r="T18" s="81" t="e">
        <f>S18/S19-1</f>
        <v>#DIV/0!</v>
      </c>
    </row>
    <row r="19" spans="1:22" ht="18" customHeight="1" hidden="1">
      <c r="A19" s="45"/>
      <c r="B19" s="46" t="e">
        <f>C19/#REF!</f>
        <v>#REF!</v>
      </c>
      <c r="C19" s="51">
        <f t="shared" si="0"/>
        <v>0</v>
      </c>
      <c r="D19" s="80"/>
      <c r="E19" s="47">
        <f t="shared" si="5"/>
        <v>0</v>
      </c>
      <c r="F19" s="80"/>
      <c r="G19" s="47">
        <f t="shared" si="6"/>
        <v>0</v>
      </c>
      <c r="H19" s="80"/>
      <c r="I19" s="48">
        <f t="shared" si="2"/>
        <v>0</v>
      </c>
      <c r="J19" s="80"/>
      <c r="K19" s="129"/>
      <c r="L19" s="80"/>
      <c r="M19" s="129"/>
      <c r="N19" s="80"/>
      <c r="O19" s="48">
        <f t="shared" si="3"/>
        <v>0</v>
      </c>
      <c r="P19" s="80"/>
      <c r="Q19" s="129"/>
      <c r="R19" s="80"/>
      <c r="S19" s="129"/>
      <c r="T19" s="97"/>
      <c r="V19" s="10"/>
    </row>
    <row r="20" spans="1:20" ht="25.5" customHeight="1" hidden="1">
      <c r="A20" s="49" t="s">
        <v>56</v>
      </c>
      <c r="B20" s="39" t="e">
        <f>C20/#REF!</f>
        <v>#REF!</v>
      </c>
      <c r="C20" s="40">
        <f t="shared" si="0"/>
        <v>0</v>
      </c>
      <c r="D20" s="85" t="e">
        <f>C20/C21-1</f>
        <v>#DIV/0!</v>
      </c>
      <c r="E20" s="41">
        <f t="shared" si="5"/>
        <v>0</v>
      </c>
      <c r="F20" s="85" t="e">
        <f>E20/E21-1</f>
        <v>#DIV/0!</v>
      </c>
      <c r="G20" s="42">
        <f t="shared" si="6"/>
        <v>0</v>
      </c>
      <c r="H20" s="85" t="e">
        <f>G20/G21-1</f>
        <v>#DIV/0!</v>
      </c>
      <c r="I20" s="43">
        <f t="shared" si="2"/>
        <v>0</v>
      </c>
      <c r="J20" s="85" t="e">
        <f>I20/I21-1</f>
        <v>#DIV/0!</v>
      </c>
      <c r="K20" s="131"/>
      <c r="L20" s="85" t="e">
        <f>K20/K21-1</f>
        <v>#DIV/0!</v>
      </c>
      <c r="M20" s="131"/>
      <c r="N20" s="85" t="e">
        <f>M20/M21-1</f>
        <v>#DIV/0!</v>
      </c>
      <c r="O20" s="44">
        <f t="shared" si="3"/>
        <v>0</v>
      </c>
      <c r="P20" s="85" t="e">
        <f>O20/O21-1</f>
        <v>#DIV/0!</v>
      </c>
      <c r="Q20" s="131"/>
      <c r="R20" s="85" t="e">
        <f>Q20/Q21-1</f>
        <v>#DIV/0!</v>
      </c>
      <c r="S20" s="131"/>
      <c r="T20" s="81" t="e">
        <f>S20/S21-1</f>
        <v>#DIV/0!</v>
      </c>
    </row>
    <row r="21" spans="1:20" ht="18" customHeight="1" hidden="1">
      <c r="A21" s="49"/>
      <c r="B21" s="46" t="e">
        <f>C21/#REF!</f>
        <v>#REF!</v>
      </c>
      <c r="C21" s="51">
        <f t="shared" si="0"/>
        <v>0</v>
      </c>
      <c r="D21" s="80"/>
      <c r="E21" s="47">
        <f t="shared" si="5"/>
        <v>0</v>
      </c>
      <c r="F21" s="80"/>
      <c r="G21" s="47">
        <f t="shared" si="6"/>
        <v>0</v>
      </c>
      <c r="H21" s="80"/>
      <c r="I21" s="48">
        <f t="shared" si="2"/>
        <v>0</v>
      </c>
      <c r="J21" s="80"/>
      <c r="K21" s="129"/>
      <c r="L21" s="80"/>
      <c r="M21" s="129"/>
      <c r="N21" s="80"/>
      <c r="O21" s="48">
        <f t="shared" si="3"/>
        <v>0</v>
      </c>
      <c r="P21" s="80"/>
      <c r="Q21" s="129"/>
      <c r="R21" s="80"/>
      <c r="S21" s="129"/>
      <c r="T21" s="97"/>
    </row>
    <row r="22" spans="1:20" ht="25.5" customHeight="1" hidden="1">
      <c r="A22" s="38" t="s">
        <v>57</v>
      </c>
      <c r="B22" s="39" t="e">
        <f>C22/#REF!</f>
        <v>#REF!</v>
      </c>
      <c r="C22" s="40">
        <f t="shared" si="0"/>
        <v>0</v>
      </c>
      <c r="D22" s="85" t="e">
        <f>C22/C23-1</f>
        <v>#DIV/0!</v>
      </c>
      <c r="E22" s="41">
        <f t="shared" si="5"/>
        <v>0</v>
      </c>
      <c r="F22" s="85" t="e">
        <f>E22/E23-1</f>
        <v>#DIV/0!</v>
      </c>
      <c r="G22" s="42">
        <f t="shared" si="6"/>
        <v>0</v>
      </c>
      <c r="H22" s="85" t="e">
        <f>G22/G23-1</f>
        <v>#DIV/0!</v>
      </c>
      <c r="I22" s="43">
        <f t="shared" si="2"/>
        <v>0</v>
      </c>
      <c r="J22" s="227" t="e">
        <f>I22/I23-1</f>
        <v>#DIV/0!</v>
      </c>
      <c r="K22" s="131"/>
      <c r="L22" s="85" t="e">
        <f>K22/K23-1</f>
        <v>#DIV/0!</v>
      </c>
      <c r="M22" s="131"/>
      <c r="N22" s="85" t="e">
        <f>M22/M23-1</f>
        <v>#DIV/0!</v>
      </c>
      <c r="O22" s="44">
        <f t="shared" si="3"/>
        <v>0</v>
      </c>
      <c r="P22" s="85" t="e">
        <f>O22/O23-1</f>
        <v>#DIV/0!</v>
      </c>
      <c r="Q22" s="131"/>
      <c r="R22" s="85" t="e">
        <f>Q22/Q23-1</f>
        <v>#DIV/0!</v>
      </c>
      <c r="S22" s="131"/>
      <c r="T22" s="81" t="e">
        <f>S22/S23-1</f>
        <v>#DIV/0!</v>
      </c>
    </row>
    <row r="23" spans="1:20" ht="18" customHeight="1" hidden="1">
      <c r="A23" s="45"/>
      <c r="B23" s="46" t="e">
        <f>C23/#REF!</f>
        <v>#REF!</v>
      </c>
      <c r="C23" s="51">
        <f t="shared" si="0"/>
        <v>0</v>
      </c>
      <c r="D23" s="80"/>
      <c r="E23" s="47">
        <f t="shared" si="5"/>
        <v>0</v>
      </c>
      <c r="F23" s="80"/>
      <c r="G23" s="47">
        <f t="shared" si="6"/>
        <v>0</v>
      </c>
      <c r="H23" s="80"/>
      <c r="I23" s="48">
        <f t="shared" si="2"/>
        <v>0</v>
      </c>
      <c r="J23" s="80"/>
      <c r="K23" s="129"/>
      <c r="L23" s="80"/>
      <c r="M23" s="129"/>
      <c r="N23" s="80"/>
      <c r="O23" s="48">
        <f t="shared" si="3"/>
        <v>0</v>
      </c>
      <c r="P23" s="80"/>
      <c r="Q23" s="129"/>
      <c r="R23" s="80"/>
      <c r="S23" s="129"/>
      <c r="T23" s="97"/>
    </row>
    <row r="24" spans="1:20" ht="25.5" customHeight="1" hidden="1">
      <c r="A24" s="49" t="s">
        <v>58</v>
      </c>
      <c r="B24" s="50" t="e">
        <f>C24/#REF!</f>
        <v>#REF!</v>
      </c>
      <c r="C24" s="40">
        <f t="shared" si="0"/>
        <v>0</v>
      </c>
      <c r="D24" s="85" t="e">
        <f>C24/C25-1</f>
        <v>#DIV/0!</v>
      </c>
      <c r="E24" s="41">
        <f t="shared" si="5"/>
        <v>0</v>
      </c>
      <c r="F24" s="85" t="e">
        <f>E24/E25-1</f>
        <v>#DIV/0!</v>
      </c>
      <c r="G24" s="42">
        <f t="shared" si="6"/>
        <v>0</v>
      </c>
      <c r="H24" s="85" t="e">
        <f>G24/G25-1</f>
        <v>#DIV/0!</v>
      </c>
      <c r="I24" s="43">
        <f t="shared" si="2"/>
        <v>0</v>
      </c>
      <c r="J24" s="85" t="e">
        <f>I24/I25-1</f>
        <v>#DIV/0!</v>
      </c>
      <c r="K24" s="131"/>
      <c r="L24" s="85" t="e">
        <f>K24/K25-1</f>
        <v>#DIV/0!</v>
      </c>
      <c r="M24" s="131"/>
      <c r="N24" s="85" t="e">
        <f>M24/M25-1</f>
        <v>#DIV/0!</v>
      </c>
      <c r="O24" s="44">
        <f t="shared" si="3"/>
        <v>0</v>
      </c>
      <c r="P24" s="85" t="e">
        <f>O24/O25-1</f>
        <v>#DIV/0!</v>
      </c>
      <c r="Q24" s="131"/>
      <c r="R24" s="85" t="e">
        <f>Q24/Q25-1</f>
        <v>#DIV/0!</v>
      </c>
      <c r="S24" s="131"/>
      <c r="T24" s="81" t="e">
        <f>S24/S25-1</f>
        <v>#DIV/0!</v>
      </c>
    </row>
    <row r="25" spans="1:20" ht="18" customHeight="1" hidden="1">
      <c r="A25" s="49"/>
      <c r="B25" s="46" t="e">
        <f>C25/#REF!</f>
        <v>#REF!</v>
      </c>
      <c r="C25" s="51">
        <f t="shared" si="0"/>
        <v>0</v>
      </c>
      <c r="D25" s="80"/>
      <c r="E25" s="47">
        <f t="shared" si="5"/>
        <v>0</v>
      </c>
      <c r="F25" s="80"/>
      <c r="G25" s="47">
        <f t="shared" si="6"/>
        <v>0</v>
      </c>
      <c r="H25" s="80"/>
      <c r="I25" s="48">
        <f t="shared" si="2"/>
        <v>0</v>
      </c>
      <c r="J25" s="80"/>
      <c r="K25" s="129"/>
      <c r="L25" s="80"/>
      <c r="M25" s="129"/>
      <c r="N25" s="80"/>
      <c r="O25" s="48">
        <f t="shared" si="3"/>
        <v>0</v>
      </c>
      <c r="P25" s="80"/>
      <c r="Q25" s="129"/>
      <c r="R25" s="80"/>
      <c r="S25" s="129"/>
      <c r="T25" s="97"/>
    </row>
    <row r="26" spans="1:20" s="12" customFormat="1" ht="25.5" customHeight="1" hidden="1">
      <c r="A26" s="511" t="s">
        <v>0</v>
      </c>
      <c r="B26" s="117" t="e">
        <f>C26/#REF!</f>
        <v>#REF!</v>
      </c>
      <c r="C26" s="118">
        <f t="shared" si="0"/>
        <v>0</v>
      </c>
      <c r="D26" s="148" t="e">
        <f>C26/C27-1</f>
        <v>#DIV/0!</v>
      </c>
      <c r="E26" s="119">
        <f>E18+E20+E22+E24</f>
        <v>0</v>
      </c>
      <c r="F26" s="149" t="e">
        <f>E26/E27-1</f>
        <v>#DIV/0!</v>
      </c>
      <c r="G26" s="119">
        <f>G18+G20+G22+G24</f>
        <v>0</v>
      </c>
      <c r="H26" s="149" t="e">
        <f>G26/G27-1</f>
        <v>#DIV/0!</v>
      </c>
      <c r="I26" s="120">
        <f t="shared" si="2"/>
        <v>0</v>
      </c>
      <c r="J26" s="149" t="e">
        <f>I26/I27-1</f>
        <v>#DIV/0!</v>
      </c>
      <c r="K26" s="119">
        <f>K18+K20+K22+K24</f>
        <v>0</v>
      </c>
      <c r="L26" s="149" t="e">
        <f>K26/K27-1</f>
        <v>#DIV/0!</v>
      </c>
      <c r="M26" s="119">
        <f>M18+M20+M22+M24</f>
        <v>0</v>
      </c>
      <c r="N26" s="149" t="e">
        <f>M26/M27-1</f>
        <v>#DIV/0!</v>
      </c>
      <c r="O26" s="120">
        <f t="shared" si="3"/>
        <v>0</v>
      </c>
      <c r="P26" s="149" t="e">
        <f>O26/O27-1</f>
        <v>#DIV/0!</v>
      </c>
      <c r="Q26" s="119">
        <f>Q24+Q22+Q20+Q18</f>
        <v>0</v>
      </c>
      <c r="R26" s="149" t="e">
        <f>Q26/Q27-1</f>
        <v>#DIV/0!</v>
      </c>
      <c r="S26" s="119">
        <f>S18+S20+S22+S24</f>
        <v>0</v>
      </c>
      <c r="T26" s="150" t="e">
        <f>S26/S27-1</f>
        <v>#DIV/0!</v>
      </c>
    </row>
    <row r="27" spans="1:20" s="12" customFormat="1" ht="18" customHeight="1" hidden="1">
      <c r="A27" s="512"/>
      <c r="B27" s="151" t="e">
        <f>C27/#REF!</f>
        <v>#REF!</v>
      </c>
      <c r="C27" s="152">
        <f t="shared" si="0"/>
        <v>0</v>
      </c>
      <c r="D27" s="153"/>
      <c r="E27" s="37">
        <f>E19+E21+E23+E25</f>
        <v>0</v>
      </c>
      <c r="F27" s="60"/>
      <c r="G27" s="37">
        <f>G19+G21+G23+G25</f>
        <v>0</v>
      </c>
      <c r="H27" s="60"/>
      <c r="I27" s="36">
        <f t="shared" si="2"/>
        <v>0</v>
      </c>
      <c r="J27" s="60"/>
      <c r="K27" s="37">
        <f>K19+K21+K23+K25</f>
        <v>0</v>
      </c>
      <c r="L27" s="60"/>
      <c r="M27" s="37">
        <f>M19+M21+M23+M25</f>
        <v>0</v>
      </c>
      <c r="N27" s="154"/>
      <c r="O27" s="37">
        <f t="shared" si="3"/>
        <v>0</v>
      </c>
      <c r="P27" s="60"/>
      <c r="Q27" s="37">
        <f>Q25+Q23+Q21+Q19</f>
        <v>0</v>
      </c>
      <c r="R27" s="60"/>
      <c r="S27" s="37">
        <f>S25+S23+S21+S19</f>
        <v>0</v>
      </c>
      <c r="T27" s="61"/>
    </row>
    <row r="28" spans="1:19" s="13" customFormat="1" ht="18" customHeight="1">
      <c r="A28" s="474" t="s">
        <v>38</v>
      </c>
      <c r="B28" s="475"/>
      <c r="C28" s="475"/>
      <c r="D28" s="475"/>
      <c r="E28" s="475"/>
      <c r="F28" s="475"/>
      <c r="G28" s="475"/>
      <c r="H28" s="475"/>
      <c r="I28" s="475"/>
      <c r="J28" s="475"/>
      <c r="K28" s="52"/>
      <c r="M28" s="52"/>
      <c r="O28" s="52"/>
      <c r="Q28" s="52"/>
      <c r="S28" s="52"/>
    </row>
    <row r="29" spans="1:19" s="13" customFormat="1" ht="18" customHeight="1">
      <c r="A29" s="290"/>
      <c r="B29" s="291"/>
      <c r="C29" s="291"/>
      <c r="D29" s="291"/>
      <c r="E29" s="291"/>
      <c r="F29" s="291"/>
      <c r="G29" s="291"/>
      <c r="H29" s="291"/>
      <c r="I29" s="291"/>
      <c r="J29" s="291"/>
      <c r="K29" s="52"/>
      <c r="M29" s="52"/>
      <c r="O29" s="52"/>
      <c r="Q29" s="52"/>
      <c r="S29" s="52"/>
    </row>
    <row r="30" spans="1:15" ht="16.5" customHeight="1">
      <c r="A30" s="124" t="s">
        <v>214</v>
      </c>
      <c r="B30" s="53"/>
      <c r="O30" s="52"/>
    </row>
    <row r="31" spans="1:15" ht="12.75" customHeight="1">
      <c r="A31" s="124"/>
      <c r="B31" s="53"/>
      <c r="O31" s="52"/>
    </row>
    <row r="32" spans="1:18" ht="19.5" customHeight="1">
      <c r="A32" s="506" t="s">
        <v>49</v>
      </c>
      <c r="B32" s="496"/>
      <c r="C32" s="513" t="s">
        <v>62</v>
      </c>
      <c r="D32" s="514"/>
      <c r="E32" s="514"/>
      <c r="F32" s="515"/>
      <c r="G32" s="497" t="s">
        <v>63</v>
      </c>
      <c r="H32" s="505"/>
      <c r="I32" s="505"/>
      <c r="J32" s="505"/>
      <c r="K32" s="505"/>
      <c r="L32" s="506"/>
      <c r="M32" s="496" t="s">
        <v>64</v>
      </c>
      <c r="N32" s="496"/>
      <c r="O32" s="496"/>
      <c r="P32" s="496"/>
      <c r="Q32" s="496"/>
      <c r="R32" s="497"/>
    </row>
    <row r="33" spans="1:18" ht="12.75" customHeight="1">
      <c r="A33" s="516"/>
      <c r="B33" s="517"/>
      <c r="C33" s="497"/>
      <c r="D33" s="505"/>
      <c r="E33" s="505"/>
      <c r="F33" s="506"/>
      <c r="G33" s="498" t="s">
        <v>49</v>
      </c>
      <c r="H33" s="499"/>
      <c r="I33" s="499" t="s">
        <v>62</v>
      </c>
      <c r="J33" s="500"/>
      <c r="K33" s="500"/>
      <c r="L33" s="501"/>
      <c r="M33" s="498" t="s">
        <v>49</v>
      </c>
      <c r="N33" s="498"/>
      <c r="O33" s="498" t="s">
        <v>62</v>
      </c>
      <c r="P33" s="498"/>
      <c r="Q33" s="498"/>
      <c r="R33" s="499"/>
    </row>
    <row r="34" spans="1:18" ht="12.75" customHeight="1">
      <c r="A34" s="516"/>
      <c r="B34" s="517"/>
      <c r="C34" s="492" t="s">
        <v>66</v>
      </c>
      <c r="D34" s="492"/>
      <c r="E34" s="493" t="s">
        <v>67</v>
      </c>
      <c r="F34" s="495"/>
      <c r="G34" s="498"/>
      <c r="H34" s="499"/>
      <c r="I34" s="494" t="s">
        <v>66</v>
      </c>
      <c r="J34" s="492"/>
      <c r="K34" s="493" t="s">
        <v>67</v>
      </c>
      <c r="L34" s="495"/>
      <c r="M34" s="498"/>
      <c r="N34" s="498"/>
      <c r="O34" s="492" t="s">
        <v>66</v>
      </c>
      <c r="P34" s="492"/>
      <c r="Q34" s="492" t="s">
        <v>67</v>
      </c>
      <c r="R34" s="493"/>
    </row>
    <row r="35" spans="1:18" ht="12.75" customHeight="1">
      <c r="A35" s="125" t="s">
        <v>212</v>
      </c>
      <c r="B35" s="480" t="s">
        <v>51</v>
      </c>
      <c r="C35" s="125" t="s">
        <v>212</v>
      </c>
      <c r="D35" s="480" t="s">
        <v>51</v>
      </c>
      <c r="E35" s="126" t="s">
        <v>212</v>
      </c>
      <c r="F35" s="480" t="s">
        <v>51</v>
      </c>
      <c r="G35" s="283" t="s">
        <v>212</v>
      </c>
      <c r="H35" s="485" t="s">
        <v>51</v>
      </c>
      <c r="I35" s="126" t="s">
        <v>212</v>
      </c>
      <c r="J35" s="487" t="s">
        <v>51</v>
      </c>
      <c r="K35" s="126" t="s">
        <v>212</v>
      </c>
      <c r="L35" s="480" t="s">
        <v>51</v>
      </c>
      <c r="M35" s="126" t="s">
        <v>212</v>
      </c>
      <c r="N35" s="480" t="s">
        <v>51</v>
      </c>
      <c r="O35" s="126" t="s">
        <v>212</v>
      </c>
      <c r="P35" s="480" t="s">
        <v>51</v>
      </c>
      <c r="Q35" s="126" t="s">
        <v>212</v>
      </c>
      <c r="R35" s="485" t="s">
        <v>51</v>
      </c>
    </row>
    <row r="36" spans="1:19" s="12" customFormat="1" ht="12.75" customHeight="1" thickBot="1">
      <c r="A36" s="127" t="s">
        <v>213</v>
      </c>
      <c r="B36" s="481"/>
      <c r="C36" s="127" t="s">
        <v>213</v>
      </c>
      <c r="D36" s="481"/>
      <c r="E36" s="127" t="s">
        <v>213</v>
      </c>
      <c r="F36" s="481"/>
      <c r="G36" s="128" t="s">
        <v>213</v>
      </c>
      <c r="H36" s="486"/>
      <c r="I36" s="127" t="s">
        <v>213</v>
      </c>
      <c r="J36" s="481"/>
      <c r="K36" s="127" t="s">
        <v>213</v>
      </c>
      <c r="L36" s="481"/>
      <c r="M36" s="127" t="s">
        <v>213</v>
      </c>
      <c r="N36" s="481"/>
      <c r="O36" s="127" t="s">
        <v>213</v>
      </c>
      <c r="P36" s="481"/>
      <c r="Q36" s="127" t="s">
        <v>213</v>
      </c>
      <c r="R36" s="486"/>
      <c r="S36" s="259"/>
    </row>
    <row r="37" spans="1:18" ht="19.5" customHeight="1" thickTop="1">
      <c r="A37" s="328">
        <f>C37+E37</f>
        <v>8415312</v>
      </c>
      <c r="B37" s="488">
        <f>A37/A38-1</f>
        <v>0.1276402587084704</v>
      </c>
      <c r="C37" s="329">
        <f>I37+O37</f>
        <v>4207338</v>
      </c>
      <c r="D37" s="476">
        <f>C37/C38-1</f>
        <v>0.1275721091033346</v>
      </c>
      <c r="E37" s="329">
        <f>K37+Q37</f>
        <v>4207974</v>
      </c>
      <c r="F37" s="476">
        <f>E37/E38-1</f>
        <v>0.12770840624981572</v>
      </c>
      <c r="G37" s="330">
        <f>I37+K37</f>
        <v>0</v>
      </c>
      <c r="H37" s="490"/>
      <c r="I37" s="329">
        <f>'[6]2. Osobowy ruch graniczny'!$I$28</f>
        <v>0</v>
      </c>
      <c r="J37" s="482"/>
      <c r="K37" s="329">
        <f>'[6]2. Osobowy ruch graniczny'!$K$28</f>
        <v>0</v>
      </c>
      <c r="L37" s="482"/>
      <c r="M37" s="330">
        <f>O37+Q37</f>
        <v>8415312</v>
      </c>
      <c r="N37" s="488">
        <f>M37/M38-1</f>
        <v>0.1276402587084704</v>
      </c>
      <c r="O37" s="329">
        <f>'[6]2. Osobowy ruch graniczny'!$O$28</f>
        <v>4207338</v>
      </c>
      <c r="P37" s="476">
        <f>O37/O38-1</f>
        <v>0.1275721091033346</v>
      </c>
      <c r="Q37" s="329">
        <f>'[6]2. Osobowy ruch graniczny'!$Q$28</f>
        <v>4207974</v>
      </c>
      <c r="R37" s="478">
        <f>Q37/Q38-1</f>
        <v>0.12770840624981572</v>
      </c>
    </row>
    <row r="38" spans="1:18" ht="19.5" customHeight="1">
      <c r="A38" s="328">
        <f>C38+E38</f>
        <v>7462763</v>
      </c>
      <c r="B38" s="489" t="e">
        <f>A38/A39-1</f>
        <v>#VALUE!</v>
      </c>
      <c r="C38" s="329">
        <f>I38+O38</f>
        <v>3731325</v>
      </c>
      <c r="D38" s="477" t="e">
        <f>C38/C39-1</f>
        <v>#DIV/0!</v>
      </c>
      <c r="E38" s="329">
        <f>K38+Q38</f>
        <v>3731438</v>
      </c>
      <c r="F38" s="477" t="e">
        <f>E38/E39-1</f>
        <v>#DIV/0!</v>
      </c>
      <c r="G38" s="330">
        <f>I38+K38</f>
        <v>0</v>
      </c>
      <c r="H38" s="491"/>
      <c r="I38" s="329">
        <f>'[6]2. Osobowy ruch graniczny'!$I$29</f>
        <v>0</v>
      </c>
      <c r="J38" s="483"/>
      <c r="K38" s="329">
        <f>'[6]2. Osobowy ruch graniczny'!$K$29</f>
        <v>0</v>
      </c>
      <c r="L38" s="483"/>
      <c r="M38" s="330">
        <f>O38+Q38</f>
        <v>7462763</v>
      </c>
      <c r="N38" s="489" t="e">
        <f>M38/M39-1</f>
        <v>#DIV/0!</v>
      </c>
      <c r="O38" s="329">
        <f>'[6]2. Osobowy ruch graniczny'!$O$29</f>
        <v>3731325</v>
      </c>
      <c r="P38" s="477" t="e">
        <f>O38/O39-1</f>
        <v>#DIV/0!</v>
      </c>
      <c r="Q38" s="329">
        <f>'[6]2. Osobowy ruch graniczny'!$Q$29</f>
        <v>3731438</v>
      </c>
      <c r="R38" s="479" t="e">
        <f>Q38/Q39-1</f>
        <v>#DIV/0!</v>
      </c>
    </row>
    <row r="39" spans="1:14" ht="12.75">
      <c r="A39" s="484" t="s">
        <v>110</v>
      </c>
      <c r="B39" s="484"/>
      <c r="C39" s="484"/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</row>
    <row r="40" spans="1:14" ht="13.5" customHeight="1">
      <c r="A40" s="474" t="s">
        <v>38</v>
      </c>
      <c r="B40" s="475"/>
      <c r="C40" s="475"/>
      <c r="D40" s="475"/>
      <c r="E40" s="475"/>
      <c r="F40" s="475"/>
      <c r="G40" s="475"/>
      <c r="H40" s="475"/>
      <c r="I40" s="475"/>
      <c r="J40" s="475"/>
      <c r="K40" s="296"/>
      <c r="L40" s="296"/>
      <c r="M40" s="296"/>
      <c r="N40" s="296"/>
    </row>
    <row r="41" spans="1:15" ht="33.75" customHeight="1">
      <c r="A41" s="124" t="s">
        <v>215</v>
      </c>
      <c r="B41" s="53"/>
      <c r="O41" s="52"/>
    </row>
    <row r="42" spans="1:15" ht="6" customHeight="1">
      <c r="A42" s="124"/>
      <c r="B42" s="53"/>
      <c r="O42" s="52"/>
    </row>
    <row r="43" spans="1:18" ht="19.5" customHeight="1">
      <c r="A43" s="506" t="s">
        <v>49</v>
      </c>
      <c r="B43" s="496"/>
      <c r="C43" s="513" t="s">
        <v>62</v>
      </c>
      <c r="D43" s="514"/>
      <c r="E43" s="514"/>
      <c r="F43" s="515"/>
      <c r="G43" s="497" t="s">
        <v>63</v>
      </c>
      <c r="H43" s="505"/>
      <c r="I43" s="505"/>
      <c r="J43" s="505"/>
      <c r="K43" s="505"/>
      <c r="L43" s="506"/>
      <c r="M43" s="496" t="s">
        <v>64</v>
      </c>
      <c r="N43" s="496"/>
      <c r="O43" s="496"/>
      <c r="P43" s="496"/>
      <c r="Q43" s="496"/>
      <c r="R43" s="497"/>
    </row>
    <row r="44" spans="1:18" ht="12.75" customHeight="1">
      <c r="A44" s="516"/>
      <c r="B44" s="517"/>
      <c r="C44" s="497"/>
      <c r="D44" s="505"/>
      <c r="E44" s="505"/>
      <c r="F44" s="506"/>
      <c r="G44" s="498" t="s">
        <v>49</v>
      </c>
      <c r="H44" s="499"/>
      <c r="I44" s="499" t="s">
        <v>62</v>
      </c>
      <c r="J44" s="500"/>
      <c r="K44" s="500"/>
      <c r="L44" s="501"/>
      <c r="M44" s="498" t="s">
        <v>49</v>
      </c>
      <c r="N44" s="498"/>
      <c r="O44" s="498" t="s">
        <v>62</v>
      </c>
      <c r="P44" s="498"/>
      <c r="Q44" s="498"/>
      <c r="R44" s="499"/>
    </row>
    <row r="45" spans="1:18" ht="12.75" customHeight="1">
      <c r="A45" s="516"/>
      <c r="B45" s="517"/>
      <c r="C45" s="492" t="s">
        <v>66</v>
      </c>
      <c r="D45" s="492"/>
      <c r="E45" s="493" t="s">
        <v>67</v>
      </c>
      <c r="F45" s="495"/>
      <c r="G45" s="498"/>
      <c r="H45" s="499"/>
      <c r="I45" s="494" t="s">
        <v>66</v>
      </c>
      <c r="J45" s="492"/>
      <c r="K45" s="493" t="s">
        <v>67</v>
      </c>
      <c r="L45" s="495"/>
      <c r="M45" s="498"/>
      <c r="N45" s="498"/>
      <c r="O45" s="492" t="s">
        <v>66</v>
      </c>
      <c r="P45" s="492"/>
      <c r="Q45" s="492" t="s">
        <v>67</v>
      </c>
      <c r="R45" s="493"/>
    </row>
    <row r="46" spans="1:18" ht="12.75" customHeight="1">
      <c r="A46" s="283" t="s">
        <v>212</v>
      </c>
      <c r="B46" s="480" t="s">
        <v>51</v>
      </c>
      <c r="C46" s="125" t="s">
        <v>212</v>
      </c>
      <c r="D46" s="480" t="s">
        <v>51</v>
      </c>
      <c r="E46" s="126" t="s">
        <v>212</v>
      </c>
      <c r="F46" s="480" t="s">
        <v>51</v>
      </c>
      <c r="G46" s="283" t="s">
        <v>212</v>
      </c>
      <c r="H46" s="485" t="s">
        <v>51</v>
      </c>
      <c r="I46" s="126" t="s">
        <v>212</v>
      </c>
      <c r="J46" s="487" t="s">
        <v>51</v>
      </c>
      <c r="K46" s="126" t="s">
        <v>212</v>
      </c>
      <c r="L46" s="480" t="s">
        <v>51</v>
      </c>
      <c r="M46" s="126" t="s">
        <v>212</v>
      </c>
      <c r="N46" s="480" t="s">
        <v>51</v>
      </c>
      <c r="O46" s="126" t="s">
        <v>212</v>
      </c>
      <c r="P46" s="480" t="s">
        <v>51</v>
      </c>
      <c r="Q46" s="126" t="s">
        <v>212</v>
      </c>
      <c r="R46" s="485" t="s">
        <v>51</v>
      </c>
    </row>
    <row r="47" spans="1:19" s="12" customFormat="1" ht="12.75" customHeight="1" thickBot="1">
      <c r="A47" s="128" t="s">
        <v>213</v>
      </c>
      <c r="B47" s="481"/>
      <c r="C47" s="127" t="s">
        <v>213</v>
      </c>
      <c r="D47" s="481"/>
      <c r="E47" s="127" t="s">
        <v>213</v>
      </c>
      <c r="F47" s="481"/>
      <c r="G47" s="128" t="s">
        <v>213</v>
      </c>
      <c r="H47" s="486"/>
      <c r="I47" s="127" t="s">
        <v>213</v>
      </c>
      <c r="J47" s="481"/>
      <c r="K47" s="127" t="s">
        <v>213</v>
      </c>
      <c r="L47" s="481"/>
      <c r="M47" s="127" t="s">
        <v>213</v>
      </c>
      <c r="N47" s="481"/>
      <c r="O47" s="127" t="s">
        <v>213</v>
      </c>
      <c r="P47" s="481"/>
      <c r="Q47" s="127" t="s">
        <v>213</v>
      </c>
      <c r="R47" s="486"/>
      <c r="S47" s="259"/>
    </row>
    <row r="48" spans="1:18" ht="19.5" customHeight="1" thickTop="1">
      <c r="A48" s="328">
        <f>C48+E48</f>
        <v>1675112</v>
      </c>
      <c r="B48" s="488">
        <f>A48/A49-1</f>
        <v>0.4455998881568841</v>
      </c>
      <c r="C48" s="329">
        <f>I48+O48</f>
        <v>837945</v>
      </c>
      <c r="D48" s="476">
        <f>C48/C49-1</f>
        <v>0.44825351285020476</v>
      </c>
      <c r="E48" s="329">
        <f>K48+Q48</f>
        <v>837167</v>
      </c>
      <c r="F48" s="476">
        <f>E48/E49-1</f>
        <v>0.44295351755329415</v>
      </c>
      <c r="G48" s="330">
        <f>I48+K48</f>
        <v>0</v>
      </c>
      <c r="H48" s="490"/>
      <c r="I48" s="329">
        <f>'[6]2. Osobowy ruch graniczny'!$I$41</f>
        <v>0</v>
      </c>
      <c r="J48" s="482"/>
      <c r="K48" s="329">
        <f>'[6]2. Osobowy ruch graniczny'!$K$41</f>
        <v>0</v>
      </c>
      <c r="L48" s="482"/>
      <c r="M48" s="330">
        <f>O48+Q48</f>
        <v>1675112</v>
      </c>
      <c r="N48" s="488">
        <f>M48/M49-1</f>
        <v>0.4455998881568841</v>
      </c>
      <c r="O48" s="329">
        <f>'[6]2. Osobowy ruch graniczny'!$O$41</f>
        <v>837945</v>
      </c>
      <c r="P48" s="476">
        <f>O48/O49-1</f>
        <v>0.44825351285020476</v>
      </c>
      <c r="Q48" s="329">
        <f>'[6]2. Osobowy ruch graniczny'!$Q$41</f>
        <v>837167</v>
      </c>
      <c r="R48" s="478">
        <f>Q48/Q49-1</f>
        <v>0.44295351755329415</v>
      </c>
    </row>
    <row r="49" spans="1:18" ht="19.5" customHeight="1">
      <c r="A49" s="328">
        <f>C49+E49</f>
        <v>1158766</v>
      </c>
      <c r="B49" s="489" t="e">
        <f>A49/A50-1</f>
        <v>#VALUE!</v>
      </c>
      <c r="C49" s="329">
        <f>I49+O49</f>
        <v>578590</v>
      </c>
      <c r="D49" s="477" t="e">
        <f>C49/C50-1</f>
        <v>#DIV/0!</v>
      </c>
      <c r="E49" s="329">
        <f>K49+Q49</f>
        <v>580176</v>
      </c>
      <c r="F49" s="477" t="e">
        <f>E49/E50-1</f>
        <v>#DIV/0!</v>
      </c>
      <c r="G49" s="330">
        <f>I49+K49</f>
        <v>0</v>
      </c>
      <c r="H49" s="491"/>
      <c r="I49" s="329">
        <f>'[6]2. Osobowy ruch graniczny'!$I$29</f>
        <v>0</v>
      </c>
      <c r="J49" s="483"/>
      <c r="K49" s="329">
        <f>'[6]2. Osobowy ruch graniczny'!$K$29</f>
        <v>0</v>
      </c>
      <c r="L49" s="483"/>
      <c r="M49" s="330">
        <f>O49+Q49</f>
        <v>1158766</v>
      </c>
      <c r="N49" s="489" t="e">
        <f>M49/M50-1</f>
        <v>#DIV/0!</v>
      </c>
      <c r="O49" s="329">
        <f>'[6]2. Osobowy ruch graniczny'!$O$42</f>
        <v>578590</v>
      </c>
      <c r="P49" s="477" t="e">
        <f>O49/O50-1</f>
        <v>#DIV/0!</v>
      </c>
      <c r="Q49" s="329">
        <f>'[6]2. Osobowy ruch graniczny'!$Q$42</f>
        <v>580176</v>
      </c>
      <c r="R49" s="479" t="e">
        <f>Q49/Q50-1</f>
        <v>#DIV/0!</v>
      </c>
    </row>
    <row r="50" spans="1:14" ht="12.75">
      <c r="A50" s="484" t="s">
        <v>132</v>
      </c>
      <c r="B50" s="484"/>
      <c r="C50" s="484"/>
      <c r="D50" s="484"/>
      <c r="E50" s="484"/>
      <c r="F50" s="484"/>
      <c r="G50" s="484"/>
      <c r="H50" s="484"/>
      <c r="I50" s="484"/>
      <c r="J50" s="484"/>
      <c r="K50" s="484"/>
      <c r="L50" s="484"/>
      <c r="M50" s="484"/>
      <c r="N50" s="484"/>
    </row>
    <row r="51" spans="1:10" ht="12.75">
      <c r="A51" s="474" t="s">
        <v>38</v>
      </c>
      <c r="B51" s="475"/>
      <c r="C51" s="475"/>
      <c r="D51" s="475"/>
      <c r="E51" s="475"/>
      <c r="F51" s="475"/>
      <c r="G51" s="475"/>
      <c r="H51" s="475"/>
      <c r="I51" s="475"/>
      <c r="J51" s="475"/>
    </row>
  </sheetData>
  <sheetProtection selectLockedCells="1"/>
  <mergeCells count="80">
    <mergeCell ref="M33:N34"/>
    <mergeCell ref="B37:B38"/>
    <mergeCell ref="D37:D38"/>
    <mergeCell ref="F37:F38"/>
    <mergeCell ref="H37:H38"/>
    <mergeCell ref="F35:F36"/>
    <mergeCell ref="H35:H36"/>
    <mergeCell ref="E34:F34"/>
    <mergeCell ref="P35:P36"/>
    <mergeCell ref="R35:R36"/>
    <mergeCell ref="J37:J38"/>
    <mergeCell ref="L37:L38"/>
    <mergeCell ref="N37:N38"/>
    <mergeCell ref="N35:N36"/>
    <mergeCell ref="A43:B45"/>
    <mergeCell ref="C43:F44"/>
    <mergeCell ref="G43:L43"/>
    <mergeCell ref="I33:L33"/>
    <mergeCell ref="G33:H34"/>
    <mergeCell ref="A39:N39"/>
    <mergeCell ref="A32:B34"/>
    <mergeCell ref="K34:L34"/>
    <mergeCell ref="B35:B36"/>
    <mergeCell ref="D35:D36"/>
    <mergeCell ref="A16:A17"/>
    <mergeCell ref="N4:N5"/>
    <mergeCell ref="A26:A27"/>
    <mergeCell ref="I34:J34"/>
    <mergeCell ref="M32:R32"/>
    <mergeCell ref="O33:R33"/>
    <mergeCell ref="D4:D5"/>
    <mergeCell ref="F4:F5"/>
    <mergeCell ref="C32:F33"/>
    <mergeCell ref="O34:P34"/>
    <mergeCell ref="T4:T5"/>
    <mergeCell ref="J4:J5"/>
    <mergeCell ref="L4:L5"/>
    <mergeCell ref="P4:P5"/>
    <mergeCell ref="J35:J36"/>
    <mergeCell ref="R4:R5"/>
    <mergeCell ref="G32:L32"/>
    <mergeCell ref="H4:H5"/>
    <mergeCell ref="L35:L36"/>
    <mergeCell ref="Q34:R34"/>
    <mergeCell ref="M43:R43"/>
    <mergeCell ref="G44:H45"/>
    <mergeCell ref="I44:L44"/>
    <mergeCell ref="M44:N45"/>
    <mergeCell ref="O44:R44"/>
    <mergeCell ref="C34:D34"/>
    <mergeCell ref="C45:D45"/>
    <mergeCell ref="E45:F45"/>
    <mergeCell ref="P37:P38"/>
    <mergeCell ref="R37:R38"/>
    <mergeCell ref="R46:R47"/>
    <mergeCell ref="B48:B49"/>
    <mergeCell ref="D48:D49"/>
    <mergeCell ref="F48:F49"/>
    <mergeCell ref="H48:H49"/>
    <mergeCell ref="Q45:R45"/>
    <mergeCell ref="O45:P45"/>
    <mergeCell ref="N48:N49"/>
    <mergeCell ref="I45:J45"/>
    <mergeCell ref="K45:L45"/>
    <mergeCell ref="L46:L47"/>
    <mergeCell ref="B46:B47"/>
    <mergeCell ref="D46:D47"/>
    <mergeCell ref="F46:F47"/>
    <mergeCell ref="H46:H47"/>
    <mergeCell ref="J46:J47"/>
    <mergeCell ref="A51:J51"/>
    <mergeCell ref="A40:J40"/>
    <mergeCell ref="A28:J28"/>
    <mergeCell ref="P48:P49"/>
    <mergeCell ref="R48:R49"/>
    <mergeCell ref="N46:N47"/>
    <mergeCell ref="P46:P47"/>
    <mergeCell ref="J48:J49"/>
    <mergeCell ref="L48:L49"/>
    <mergeCell ref="A50:N50"/>
  </mergeCells>
  <printOptions horizontalCentered="1" verticalCentered="1"/>
  <pageMargins left="0.2362204724409449" right="0.2362204724409449" top="0.5905511811023623" bottom="0.5511811023622047" header="0.3937007874015748" footer="0.2755905511811024"/>
  <pageSetup fitToHeight="1" fitToWidth="1" horizontalDpi="300" verticalDpi="3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9">
    <pageSetUpPr fitToPage="1"/>
  </sheetPr>
  <dimension ref="A1:S27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J49" sqref="J49"/>
    </sheetView>
  </sheetViews>
  <sheetFormatPr defaultColWidth="9.00390625" defaultRowHeight="12.75"/>
  <cols>
    <col min="1" max="1" width="15.125" style="11" customWidth="1"/>
    <col min="2" max="2" width="11.00390625" style="71" customWidth="1"/>
    <col min="3" max="10" width="11.875" style="11" customWidth="1"/>
    <col min="11" max="12" width="9.125" style="11" customWidth="1"/>
    <col min="13" max="13" width="11.125" style="11" bestFit="1" customWidth="1"/>
    <col min="14" max="16384" width="9.125" style="11" customWidth="1"/>
  </cols>
  <sheetData>
    <row r="1" spans="1:2" s="6" customFormat="1" ht="25.5" customHeight="1">
      <c r="A1" s="124" t="s">
        <v>230</v>
      </c>
      <c r="B1" s="55"/>
    </row>
    <row r="2" spans="1:10" s="58" customFormat="1" ht="25.5" customHeight="1">
      <c r="A2" s="17"/>
      <c r="B2" s="111" t="s">
        <v>73</v>
      </c>
      <c r="C2" s="56" t="s">
        <v>74</v>
      </c>
      <c r="D2" s="25"/>
      <c r="E2" s="57" t="s">
        <v>75</v>
      </c>
      <c r="F2" s="8"/>
      <c r="G2" s="57" t="s">
        <v>76</v>
      </c>
      <c r="H2" s="7"/>
      <c r="I2" s="57" t="s">
        <v>77</v>
      </c>
      <c r="J2" s="7"/>
    </row>
    <row r="3" spans="1:14" s="9" customFormat="1" ht="12.75">
      <c r="A3" s="59" t="s">
        <v>69</v>
      </c>
      <c r="B3" s="112" t="s">
        <v>65</v>
      </c>
      <c r="C3" s="126" t="s">
        <v>212</v>
      </c>
      <c r="D3" s="132" t="s">
        <v>51</v>
      </c>
      <c r="E3" s="126" t="s">
        <v>212</v>
      </c>
      <c r="F3" s="133" t="s">
        <v>51</v>
      </c>
      <c r="G3" s="126" t="s">
        <v>212</v>
      </c>
      <c r="H3" s="134" t="s">
        <v>51</v>
      </c>
      <c r="I3" s="126" t="s">
        <v>212</v>
      </c>
      <c r="J3" s="102" t="s">
        <v>51</v>
      </c>
      <c r="K3" s="100"/>
      <c r="L3" s="100"/>
      <c r="M3" s="100"/>
      <c r="N3" s="100"/>
    </row>
    <row r="4" spans="1:19" s="9" customFormat="1" ht="13.5" thickBot="1">
      <c r="A4" s="34" t="s">
        <v>71</v>
      </c>
      <c r="B4" s="113" t="s">
        <v>70</v>
      </c>
      <c r="C4" s="127" t="s">
        <v>213</v>
      </c>
      <c r="D4" s="135"/>
      <c r="E4" s="127" t="s">
        <v>213</v>
      </c>
      <c r="F4" s="128"/>
      <c r="G4" s="127" t="s">
        <v>213</v>
      </c>
      <c r="H4" s="135"/>
      <c r="I4" s="127" t="s">
        <v>213</v>
      </c>
      <c r="J4" s="99"/>
      <c r="K4" s="100"/>
      <c r="L4" s="100"/>
      <c r="M4" s="100"/>
      <c r="N4" s="100"/>
      <c r="O4" s="100"/>
      <c r="P4" s="100"/>
      <c r="Q4" s="100"/>
      <c r="R4" s="100"/>
      <c r="S4" s="100"/>
    </row>
    <row r="5" spans="1:10" ht="25.5" customHeight="1" thickTop="1">
      <c r="A5" s="62" t="s">
        <v>52</v>
      </c>
      <c r="B5" s="63">
        <f>C5/C13</f>
        <v>0.27846561226227007</v>
      </c>
      <c r="C5" s="64">
        <f aca="true" t="shared" si="0" ref="C5:C10">E5+G5+I5</f>
        <v>3958294</v>
      </c>
      <c r="D5" s="91">
        <f>C5/C6-1</f>
        <v>0.05381484320277341</v>
      </c>
      <c r="E5" s="131">
        <f>'[6]6. Ruch - Transport'!$E$7</f>
        <v>3761929</v>
      </c>
      <c r="F5" s="85">
        <f>E5/E6-1</f>
        <v>0.0623730959808102</v>
      </c>
      <c r="G5" s="131">
        <f>'[6]6. Ruch - Transport'!$G$7</f>
        <v>19799</v>
      </c>
      <c r="H5" s="81">
        <f>G5/G6-1</f>
        <v>-0.30140079743128334</v>
      </c>
      <c r="I5" s="131">
        <f>'[6]6. Ruch - Transport'!$I$7</f>
        <v>176566</v>
      </c>
      <c r="J5" s="81">
        <f>I5/I6-1</f>
        <v>-0.05455304839521513</v>
      </c>
    </row>
    <row r="6" spans="1:10" ht="18" customHeight="1">
      <c r="A6" s="65"/>
      <c r="B6" s="66">
        <f>C6/C14</f>
        <v>0.27443568233687854</v>
      </c>
      <c r="C6" s="67">
        <f t="shared" si="0"/>
        <v>3756157</v>
      </c>
      <c r="D6" s="92"/>
      <c r="E6" s="130">
        <f>'[6]6. Ruch - Transport'!$E$8</f>
        <v>3541062</v>
      </c>
      <c r="F6" s="86"/>
      <c r="G6" s="130">
        <f>'[6]6. Ruch - Transport'!$G$8</f>
        <v>28341</v>
      </c>
      <c r="H6" s="82"/>
      <c r="I6" s="130">
        <f>'[6]6. Ruch - Transport'!$I$8</f>
        <v>186754</v>
      </c>
      <c r="J6" s="82"/>
    </row>
    <row r="7" spans="1:10" ht="25.5" customHeight="1">
      <c r="A7" s="62" t="s">
        <v>54</v>
      </c>
      <c r="B7" s="63">
        <f>C7/C13</f>
        <v>0.2685260850417808</v>
      </c>
      <c r="C7" s="64">
        <f t="shared" si="0"/>
        <v>3817007</v>
      </c>
      <c r="D7" s="91">
        <f>C7/C8-1</f>
        <v>-0.03874309027034517</v>
      </c>
      <c r="E7" s="131">
        <f>'[6]6. Ruch - Transport'!$E$9</f>
        <v>2672605</v>
      </c>
      <c r="F7" s="85">
        <f>E7/E8-1</f>
        <v>-0.051884449742094274</v>
      </c>
      <c r="G7" s="131">
        <f>'[6]6. Ruch - Transport'!$G$9</f>
        <v>67545</v>
      </c>
      <c r="H7" s="81">
        <f>G7/G8-1</f>
        <v>0.059812028305587406</v>
      </c>
      <c r="I7" s="139">
        <f>'[6]6. Ruch - Transport'!$I$9</f>
        <v>1076857</v>
      </c>
      <c r="J7" s="81">
        <f>I7/I8-1</f>
        <v>-0.010475466732582484</v>
      </c>
    </row>
    <row r="8" spans="1:10" ht="18" customHeight="1">
      <c r="A8" s="65"/>
      <c r="B8" s="66">
        <f>C8/C14</f>
        <v>0.29012177318663573</v>
      </c>
      <c r="C8" s="67">
        <f t="shared" si="0"/>
        <v>3970850</v>
      </c>
      <c r="D8" s="94"/>
      <c r="E8" s="130">
        <f>'[6]6. Ruch - Transport'!$E$10</f>
        <v>2818860</v>
      </c>
      <c r="F8" s="88"/>
      <c r="G8" s="130">
        <f>'[6]6. Ruch - Transport'!$G$10</f>
        <v>63733</v>
      </c>
      <c r="H8" s="84"/>
      <c r="I8" s="130">
        <f>'[6]6. Ruch - Transport'!$I$10</f>
        <v>1088257</v>
      </c>
      <c r="J8" s="84"/>
    </row>
    <row r="9" spans="1:10" ht="25.5" customHeight="1">
      <c r="A9" s="62" t="s">
        <v>55</v>
      </c>
      <c r="B9" s="63">
        <f>C9/C13</f>
        <v>0.4530083026959491</v>
      </c>
      <c r="C9" s="64">
        <f t="shared" si="0"/>
        <v>6439359</v>
      </c>
      <c r="D9" s="91">
        <f>C9/C10-1</f>
        <v>0.08045981833044968</v>
      </c>
      <c r="E9" s="131">
        <f>'[6]6. Ruch - Transport'!$E$11</f>
        <v>5749682</v>
      </c>
      <c r="F9" s="85">
        <f>E9/E10-1</f>
        <v>0.12055718353909839</v>
      </c>
      <c r="G9" s="131">
        <f>'[6]6. Ruch - Transport'!$G$11</f>
        <v>78309</v>
      </c>
      <c r="H9" s="81">
        <f>G9/G10-1</f>
        <v>-0.0241747560717267</v>
      </c>
      <c r="I9" s="139">
        <f>'[6]6. Ruch - Transport'!$I$11</f>
        <v>611368</v>
      </c>
      <c r="J9" s="81">
        <f>I9/I10-1</f>
        <v>-0.18319926358499972</v>
      </c>
    </row>
    <row r="10" spans="1:10" ht="18" customHeight="1">
      <c r="A10" s="65"/>
      <c r="B10" s="66">
        <f>C10/C14</f>
        <v>0.4354425444764858</v>
      </c>
      <c r="C10" s="67">
        <f t="shared" si="0"/>
        <v>5959832</v>
      </c>
      <c r="D10" s="94"/>
      <c r="E10" s="130">
        <f>'[6]6. Ruch - Transport'!$E$12</f>
        <v>5131092</v>
      </c>
      <c r="F10" s="88"/>
      <c r="G10" s="130">
        <f>'[6]6. Ruch - Transport'!$G$12</f>
        <v>80249</v>
      </c>
      <c r="H10" s="84"/>
      <c r="I10" s="130">
        <f>'[6]6. Ruch - Transport'!$I$12</f>
        <v>748491</v>
      </c>
      <c r="J10" s="84"/>
    </row>
    <row r="11" spans="1:10" ht="25.5" customHeight="1" hidden="1">
      <c r="A11" s="62" t="s">
        <v>59</v>
      </c>
      <c r="B11" s="69">
        <f>C11/C13</f>
        <v>0</v>
      </c>
      <c r="C11" s="64">
        <f aca="true" t="shared" si="1" ref="C11:C24">E11+G11+I11</f>
        <v>0</v>
      </c>
      <c r="D11" s="256" t="e">
        <f>C11/C12-1</f>
        <v>#DIV/0!</v>
      </c>
      <c r="E11" s="131">
        <f>'[6]6a. Ruch - Transport gr. wewn.'!E13</f>
        <v>0</v>
      </c>
      <c r="F11" s="231" t="e">
        <f>E11/E12-1</f>
        <v>#DIV/0!</v>
      </c>
      <c r="G11" s="131">
        <f>'[6]6a. Ruch - Transport gr. wewn.'!G13</f>
        <v>0</v>
      </c>
      <c r="H11" s="232" t="e">
        <f>G11/G12-1</f>
        <v>#DIV/0!</v>
      </c>
      <c r="I11" s="131">
        <f>'[6]6a. Ruch - Transport gr. wewn.'!I13</f>
        <v>0</v>
      </c>
      <c r="J11" s="232" t="e">
        <f>I11/I12-1</f>
        <v>#DIV/0!</v>
      </c>
    </row>
    <row r="12" spans="1:10" ht="18" customHeight="1" hidden="1">
      <c r="A12" s="68"/>
      <c r="B12" s="69">
        <f>C12/C14</f>
        <v>0</v>
      </c>
      <c r="C12" s="67">
        <f t="shared" si="1"/>
        <v>0</v>
      </c>
      <c r="D12" s="95"/>
      <c r="E12" s="130">
        <f>'[6]6a. Ruch - Transport gr. wewn.'!E14</f>
        <v>0</v>
      </c>
      <c r="F12" s="90"/>
      <c r="G12" s="130">
        <f>'[6]6a. Ruch - Transport gr. wewn.'!G14</f>
        <v>0</v>
      </c>
      <c r="H12" s="89"/>
      <c r="I12" s="130">
        <f>'[6]6a. Ruch - Transport gr. wewn.'!I14</f>
        <v>0</v>
      </c>
      <c r="J12" s="70"/>
    </row>
    <row r="13" spans="1:10" s="12" customFormat="1" ht="25.5" customHeight="1">
      <c r="A13" s="509" t="s">
        <v>79</v>
      </c>
      <c r="B13" s="331"/>
      <c r="C13" s="317">
        <f>E13+G13+I13</f>
        <v>14214660</v>
      </c>
      <c r="D13" s="332">
        <f>C13/C14-1</f>
        <v>0.038564127188169595</v>
      </c>
      <c r="E13" s="317">
        <f>E5+E7+E9+E11</f>
        <v>12184216</v>
      </c>
      <c r="F13" s="333">
        <f>E13/E14-1</f>
        <v>0.060325572660515414</v>
      </c>
      <c r="G13" s="317">
        <f>G5+G7+G9+G11</f>
        <v>165653</v>
      </c>
      <c r="H13" s="332">
        <f>G13/G14-1</f>
        <v>-0.038706382781172555</v>
      </c>
      <c r="I13" s="317">
        <f>I5+I7+I9+I11</f>
        <v>1864791</v>
      </c>
      <c r="J13" s="332">
        <f>I13/I14-1</f>
        <v>-0.07843382413261757</v>
      </c>
    </row>
    <row r="14" spans="1:10" s="12" customFormat="1" ht="12.75">
      <c r="A14" s="510"/>
      <c r="B14" s="334"/>
      <c r="C14" s="324">
        <f>E14+G14+I14</f>
        <v>13686839</v>
      </c>
      <c r="D14" s="335"/>
      <c r="E14" s="324">
        <f>E6+E8+E10+E12</f>
        <v>11491014</v>
      </c>
      <c r="F14" s="336"/>
      <c r="G14" s="324">
        <f>G6+G8+G10+G12</f>
        <v>172323</v>
      </c>
      <c r="H14" s="335"/>
      <c r="I14" s="324">
        <f>I6+I8+I10+I12</f>
        <v>2023502</v>
      </c>
      <c r="J14" s="335"/>
    </row>
    <row r="15" spans="1:10" ht="25.5" customHeight="1" hidden="1">
      <c r="A15" s="62" t="s">
        <v>53</v>
      </c>
      <c r="B15" s="63" t="e">
        <f>C15/#REF!</f>
        <v>#REF!</v>
      </c>
      <c r="C15" s="64">
        <f t="shared" si="1"/>
        <v>0</v>
      </c>
      <c r="D15" s="91" t="e">
        <f>C15/C16-1</f>
        <v>#DIV/0!</v>
      </c>
      <c r="E15" s="131"/>
      <c r="F15" s="85" t="e">
        <f>E15/E16-1</f>
        <v>#DIV/0!</v>
      </c>
      <c r="G15" s="131"/>
      <c r="H15" s="81" t="e">
        <f>G15/G16-1</f>
        <v>#DIV/0!</v>
      </c>
      <c r="I15" s="139"/>
      <c r="J15" s="81" t="e">
        <f>I15/I16-1</f>
        <v>#DIV/0!</v>
      </c>
    </row>
    <row r="16" spans="1:10" ht="18" customHeight="1" hidden="1">
      <c r="A16" s="65"/>
      <c r="B16" s="66" t="e">
        <f>C16/#REF!</f>
        <v>#REF!</v>
      </c>
      <c r="C16" s="67">
        <f t="shared" si="1"/>
        <v>0</v>
      </c>
      <c r="D16" s="93"/>
      <c r="E16" s="130"/>
      <c r="F16" s="87"/>
      <c r="G16" s="130"/>
      <c r="H16" s="83"/>
      <c r="I16" s="130"/>
      <c r="J16" s="83"/>
    </row>
    <row r="17" spans="1:10" ht="25.5" customHeight="1" hidden="1">
      <c r="A17" s="68" t="s">
        <v>56</v>
      </c>
      <c r="B17" s="63" t="e">
        <f>C17/#REF!</f>
        <v>#REF!</v>
      </c>
      <c r="C17" s="64">
        <f t="shared" si="1"/>
        <v>0</v>
      </c>
      <c r="D17" s="91" t="e">
        <f>C17/C18-1</f>
        <v>#DIV/0!</v>
      </c>
      <c r="E17" s="131"/>
      <c r="F17" s="85" t="e">
        <f>E17/E18-1</f>
        <v>#DIV/0!</v>
      </c>
      <c r="G17" s="131"/>
      <c r="H17" s="81" t="e">
        <f>G17/G18-1</f>
        <v>#DIV/0!</v>
      </c>
      <c r="I17" s="131"/>
      <c r="J17" s="81" t="e">
        <f>I17/I18-1</f>
        <v>#DIV/0!</v>
      </c>
    </row>
    <row r="18" spans="1:10" ht="18" customHeight="1" hidden="1">
      <c r="A18" s="68"/>
      <c r="B18" s="66" t="e">
        <f>C18/#REF!</f>
        <v>#REF!</v>
      </c>
      <c r="C18" s="67">
        <f t="shared" si="1"/>
        <v>0</v>
      </c>
      <c r="D18" s="94"/>
      <c r="E18" s="130"/>
      <c r="F18" s="88"/>
      <c r="G18" s="130"/>
      <c r="H18" s="84"/>
      <c r="I18" s="130"/>
      <c r="J18" s="84"/>
    </row>
    <row r="19" spans="1:10" ht="25.5" customHeight="1" hidden="1">
      <c r="A19" s="62" t="s">
        <v>57</v>
      </c>
      <c r="B19" s="63" t="e">
        <f>C19/#REF!</f>
        <v>#REF!</v>
      </c>
      <c r="C19" s="64">
        <f t="shared" si="1"/>
        <v>0</v>
      </c>
      <c r="D19" s="91" t="e">
        <f>C19/C20-1</f>
        <v>#DIV/0!</v>
      </c>
      <c r="E19" s="131"/>
      <c r="F19" s="85" t="e">
        <f>E19/E20-1</f>
        <v>#DIV/0!</v>
      </c>
      <c r="G19" s="131"/>
      <c r="H19" s="81" t="e">
        <f>G19/G20-1</f>
        <v>#DIV/0!</v>
      </c>
      <c r="I19" s="131"/>
      <c r="J19" s="81" t="e">
        <f>I19/I20-1</f>
        <v>#DIV/0!</v>
      </c>
    </row>
    <row r="20" spans="1:10" ht="18" customHeight="1" hidden="1">
      <c r="A20" s="65"/>
      <c r="B20" s="66" t="e">
        <f>C20/#REF!</f>
        <v>#REF!</v>
      </c>
      <c r="C20" s="67">
        <f t="shared" si="1"/>
        <v>0</v>
      </c>
      <c r="D20" s="94"/>
      <c r="E20" s="130"/>
      <c r="F20" s="88"/>
      <c r="G20" s="130"/>
      <c r="H20" s="84"/>
      <c r="I20" s="130"/>
      <c r="J20" s="84"/>
    </row>
    <row r="21" spans="1:10" ht="25.5" customHeight="1" hidden="1">
      <c r="A21" s="68" t="s">
        <v>58</v>
      </c>
      <c r="B21" s="63" t="e">
        <f>C21/#REF!</f>
        <v>#REF!</v>
      </c>
      <c r="C21" s="64">
        <f t="shared" si="1"/>
        <v>0</v>
      </c>
      <c r="D21" s="91" t="e">
        <f>C21/C22-1</f>
        <v>#DIV/0!</v>
      </c>
      <c r="E21" s="131"/>
      <c r="F21" s="85" t="e">
        <f>E21/E22-1</f>
        <v>#DIV/0!</v>
      </c>
      <c r="G21" s="131"/>
      <c r="H21" s="81" t="e">
        <f>G21/G22-1</f>
        <v>#DIV/0!</v>
      </c>
      <c r="I21" s="131"/>
      <c r="J21" s="81" t="e">
        <f>I21/I22-1</f>
        <v>#DIV/0!</v>
      </c>
    </row>
    <row r="22" spans="1:10" ht="18" customHeight="1" hidden="1">
      <c r="A22" s="68"/>
      <c r="B22" s="66" t="e">
        <f>C22/#REF!</f>
        <v>#REF!</v>
      </c>
      <c r="C22" s="67">
        <f t="shared" si="1"/>
        <v>0</v>
      </c>
      <c r="D22" s="94"/>
      <c r="E22" s="130"/>
      <c r="F22" s="88"/>
      <c r="G22" s="130"/>
      <c r="H22" s="84"/>
      <c r="I22" s="130"/>
      <c r="J22" s="84"/>
    </row>
    <row r="23" spans="1:10" s="12" customFormat="1" ht="25.5" customHeight="1" hidden="1">
      <c r="A23" s="511" t="s">
        <v>0</v>
      </c>
      <c r="B23" s="121" t="e">
        <f>C23/#REF!</f>
        <v>#REF!</v>
      </c>
      <c r="C23" s="119">
        <f t="shared" si="1"/>
        <v>0</v>
      </c>
      <c r="D23" s="122" t="e">
        <f>C23/C24-1</f>
        <v>#DIV/0!</v>
      </c>
      <c r="E23" s="119">
        <f>E15+E17+E19+E21</f>
        <v>0</v>
      </c>
      <c r="F23" s="123" t="e">
        <f>E23/E24-1</f>
        <v>#DIV/0!</v>
      </c>
      <c r="G23" s="119">
        <f>G15+G17+G19+G21</f>
        <v>0</v>
      </c>
      <c r="H23" s="122" t="e">
        <f>G23/G24-1</f>
        <v>#DIV/0!</v>
      </c>
      <c r="I23" s="119">
        <f>I15+I17+I19+I21</f>
        <v>0</v>
      </c>
      <c r="J23" s="122" t="e">
        <f>I23/I24-1</f>
        <v>#DIV/0!</v>
      </c>
    </row>
    <row r="24" spans="1:10" s="12" customFormat="1" ht="12.75" hidden="1">
      <c r="A24" s="512"/>
      <c r="B24" s="155" t="e">
        <f>C24/#REF!</f>
        <v>#REF!</v>
      </c>
      <c r="C24" s="37">
        <f t="shared" si="1"/>
        <v>0</v>
      </c>
      <c r="D24" s="156"/>
      <c r="E24" s="37">
        <f>E16+E18+E20+E22</f>
        <v>0</v>
      </c>
      <c r="F24" s="157"/>
      <c r="G24" s="37">
        <f>G16+G18+G20+G22</f>
        <v>0</v>
      </c>
      <c r="H24" s="156"/>
      <c r="I24" s="37">
        <f>I16+I18+I20+I22</f>
        <v>0</v>
      </c>
      <c r="J24" s="156"/>
    </row>
    <row r="25" spans="1:10" s="13" customFormat="1" ht="18.75" customHeight="1">
      <c r="A25" s="474" t="s">
        <v>38</v>
      </c>
      <c r="B25" s="475"/>
      <c r="C25" s="475"/>
      <c r="D25" s="475"/>
      <c r="E25" s="475"/>
      <c r="F25" s="475"/>
      <c r="G25" s="475"/>
      <c r="H25" s="475"/>
      <c r="I25" s="475"/>
      <c r="J25" s="475"/>
    </row>
    <row r="26" spans="1:10" s="13" customFormat="1" ht="18.75" customHeight="1">
      <c r="A26" s="290"/>
      <c r="B26" s="291"/>
      <c r="C26" s="291"/>
      <c r="D26" s="291"/>
      <c r="E26" s="291"/>
      <c r="F26" s="291"/>
      <c r="G26" s="291"/>
      <c r="H26" s="291"/>
      <c r="I26" s="291"/>
      <c r="J26" s="291"/>
    </row>
    <row r="27" spans="1:10" s="13" customFormat="1" ht="18.75" customHeight="1">
      <c r="A27" s="290"/>
      <c r="B27" s="291"/>
      <c r="C27" s="291"/>
      <c r="D27" s="291"/>
      <c r="E27" s="291"/>
      <c r="F27" s="291"/>
      <c r="G27" s="291"/>
      <c r="H27" s="291"/>
      <c r="I27" s="291"/>
      <c r="J27" s="291"/>
    </row>
  </sheetData>
  <sheetProtection selectLockedCells="1"/>
  <mergeCells count="3">
    <mergeCell ref="A13:A14"/>
    <mergeCell ref="A23:A24"/>
    <mergeCell ref="A25:J25"/>
  </mergeCells>
  <printOptions horizontalCentered="1" verticalCentered="1"/>
  <pageMargins left="0.4724409448818898" right="0.2755905511811024" top="0.8661417322834646" bottom="0.5905511811023623" header="0.5118110236220472" footer="0.31496062992125984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0">
    <pageSetUpPr fitToPage="1"/>
  </sheetPr>
  <dimension ref="A1:S113"/>
  <sheetViews>
    <sheetView showGridLines="0" showZeros="0" zoomScalePageLayoutView="0" workbookViewId="0" topLeftCell="A1">
      <pane xSplit="3" ySplit="3" topLeftCell="D72" activePane="bottomRight" state="frozen"/>
      <selection pane="topLeft" activeCell="F6" sqref="F6"/>
      <selection pane="topRight" activeCell="F6" sqref="F6"/>
      <selection pane="bottomLeft" activeCell="F6" sqref="F6"/>
      <selection pane="bottomRight" activeCell="G88" sqref="G88"/>
    </sheetView>
  </sheetViews>
  <sheetFormatPr defaultColWidth="9.00390625" defaultRowHeight="12.75"/>
  <cols>
    <col min="1" max="1" width="3.625" style="0" customWidth="1"/>
    <col min="2" max="2" width="23.25390625" style="2" customWidth="1"/>
    <col min="3" max="3" width="9.375" style="3" customWidth="1"/>
    <col min="4" max="8" width="6.00390625" style="4" customWidth="1"/>
    <col min="9" max="9" width="7.00390625" style="3" customWidth="1"/>
    <col min="10" max="15" width="6.00390625" style="4" customWidth="1"/>
    <col min="16" max="16" width="7.00390625" style="3" customWidth="1"/>
  </cols>
  <sheetData>
    <row r="1" spans="1:16" ht="29.25" customHeight="1">
      <c r="A1" s="518" t="s">
        <v>231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</row>
    <row r="2" spans="2:16" ht="12.75">
      <c r="B2" s="164" t="s">
        <v>83</v>
      </c>
      <c r="C2" s="219"/>
      <c r="D2" s="219"/>
      <c r="E2" s="219"/>
      <c r="F2" s="162"/>
      <c r="G2" s="162"/>
      <c r="H2" s="162"/>
      <c r="I2" s="163"/>
      <c r="J2" s="162"/>
      <c r="K2" s="162"/>
      <c r="L2" s="162"/>
      <c r="M2" s="162"/>
      <c r="N2" s="162"/>
      <c r="O2" s="162"/>
      <c r="P2" s="163"/>
    </row>
    <row r="3" spans="1:16" ht="88.5" customHeight="1">
      <c r="A3" s="519" t="s">
        <v>78</v>
      </c>
      <c r="B3" s="520"/>
      <c r="C3" s="337" t="s">
        <v>48</v>
      </c>
      <c r="D3" s="338" t="s">
        <v>52</v>
      </c>
      <c r="E3" s="339" t="s">
        <v>54</v>
      </c>
      <c r="F3" s="339" t="s">
        <v>55</v>
      </c>
      <c r="G3" s="340" t="s">
        <v>100</v>
      </c>
      <c r="H3" s="341" t="s">
        <v>101</v>
      </c>
      <c r="I3" s="342" t="s">
        <v>3</v>
      </c>
      <c r="J3" s="338" t="s">
        <v>53</v>
      </c>
      <c r="K3" s="339" t="s">
        <v>56</v>
      </c>
      <c r="L3" s="339" t="s">
        <v>57</v>
      </c>
      <c r="M3" s="339" t="s">
        <v>58</v>
      </c>
      <c r="N3" s="340" t="s">
        <v>102</v>
      </c>
      <c r="O3" s="343" t="s">
        <v>103</v>
      </c>
      <c r="P3" s="344" t="s">
        <v>4</v>
      </c>
    </row>
    <row r="4" spans="1:16" s="5" customFormat="1" ht="12.75">
      <c r="A4" s="261"/>
      <c r="B4" s="262" t="s">
        <v>104</v>
      </c>
      <c r="C4" s="263">
        <f aca="true" t="shared" si="0" ref="C4:C66">I4+P4</f>
        <v>33</v>
      </c>
      <c r="D4" s="264"/>
      <c r="E4" s="265"/>
      <c r="F4" s="265">
        <v>3</v>
      </c>
      <c r="G4" s="265"/>
      <c r="H4" s="266">
        <v>1</v>
      </c>
      <c r="I4" s="263">
        <f aca="true" t="shared" si="1" ref="I4:I66">SUM(D4:H4)</f>
        <v>4</v>
      </c>
      <c r="J4" s="264">
        <v>9</v>
      </c>
      <c r="K4" s="265">
        <v>6</v>
      </c>
      <c r="L4" s="265"/>
      <c r="M4" s="265">
        <v>10</v>
      </c>
      <c r="N4" s="265">
        <v>2</v>
      </c>
      <c r="O4" s="267">
        <v>2</v>
      </c>
      <c r="P4" s="268">
        <f aca="true" t="shared" si="2" ref="P4:P66">SUM(J4:O4)</f>
        <v>29</v>
      </c>
    </row>
    <row r="5" spans="1:16" s="5" customFormat="1" ht="12.75">
      <c r="A5" s="261"/>
      <c r="B5" s="262" t="s">
        <v>200</v>
      </c>
      <c r="C5" s="263">
        <f t="shared" si="0"/>
        <v>1</v>
      </c>
      <c r="D5" s="269"/>
      <c r="E5" s="270"/>
      <c r="F5" s="270"/>
      <c r="G5" s="270"/>
      <c r="H5" s="271"/>
      <c r="I5" s="272">
        <f t="shared" si="1"/>
        <v>0</v>
      </c>
      <c r="J5" s="269"/>
      <c r="K5" s="270"/>
      <c r="L5" s="270"/>
      <c r="M5" s="270">
        <v>1</v>
      </c>
      <c r="N5" s="270"/>
      <c r="O5" s="273"/>
      <c r="P5" s="268">
        <f t="shared" si="2"/>
        <v>1</v>
      </c>
    </row>
    <row r="6" spans="1:16" s="5" customFormat="1" ht="12.75">
      <c r="A6" s="261"/>
      <c r="B6" s="262" t="s">
        <v>118</v>
      </c>
      <c r="C6" s="263">
        <f t="shared" si="0"/>
        <v>21</v>
      </c>
      <c r="D6" s="264"/>
      <c r="E6" s="265"/>
      <c r="F6" s="265"/>
      <c r="G6" s="265"/>
      <c r="H6" s="266">
        <v>15</v>
      </c>
      <c r="I6" s="263">
        <f t="shared" si="1"/>
        <v>15</v>
      </c>
      <c r="J6" s="264"/>
      <c r="K6" s="265">
        <v>2</v>
      </c>
      <c r="L6" s="265">
        <v>1</v>
      </c>
      <c r="M6" s="265">
        <v>1</v>
      </c>
      <c r="N6" s="265">
        <v>2</v>
      </c>
      <c r="O6" s="267"/>
      <c r="P6" s="268">
        <f t="shared" si="2"/>
        <v>6</v>
      </c>
    </row>
    <row r="7" spans="1:16" s="5" customFormat="1" ht="12.75">
      <c r="A7" s="261"/>
      <c r="B7" s="262" t="s">
        <v>216</v>
      </c>
      <c r="C7" s="263">
        <f t="shared" si="0"/>
        <v>1</v>
      </c>
      <c r="D7" s="269"/>
      <c r="E7" s="270"/>
      <c r="F7" s="270"/>
      <c r="G7" s="270"/>
      <c r="H7" s="271"/>
      <c r="I7" s="272">
        <f t="shared" si="1"/>
        <v>0</v>
      </c>
      <c r="J7" s="269"/>
      <c r="K7" s="270"/>
      <c r="L7" s="270"/>
      <c r="M7" s="270">
        <v>1</v>
      </c>
      <c r="N7" s="270"/>
      <c r="O7" s="273"/>
      <c r="P7" s="268">
        <f t="shared" si="2"/>
        <v>1</v>
      </c>
    </row>
    <row r="8" spans="1:16" s="5" customFormat="1" ht="12.75">
      <c r="A8" s="261"/>
      <c r="B8" s="262" t="s">
        <v>105</v>
      </c>
      <c r="C8" s="263">
        <f t="shared" si="0"/>
        <v>43</v>
      </c>
      <c r="D8" s="264">
        <v>5</v>
      </c>
      <c r="E8" s="265">
        <v>7</v>
      </c>
      <c r="F8" s="265">
        <v>4</v>
      </c>
      <c r="G8" s="265"/>
      <c r="H8" s="266">
        <v>3</v>
      </c>
      <c r="I8" s="263">
        <f t="shared" si="1"/>
        <v>19</v>
      </c>
      <c r="J8" s="264">
        <v>3</v>
      </c>
      <c r="K8" s="265"/>
      <c r="L8" s="265">
        <v>1</v>
      </c>
      <c r="M8" s="265">
        <v>18</v>
      </c>
      <c r="N8" s="265">
        <v>1</v>
      </c>
      <c r="O8" s="267">
        <v>1</v>
      </c>
      <c r="P8" s="268">
        <f t="shared" si="2"/>
        <v>24</v>
      </c>
    </row>
    <row r="9" spans="1:16" s="5" customFormat="1" ht="12.75">
      <c r="A9" s="261"/>
      <c r="B9" s="262" t="s">
        <v>135</v>
      </c>
      <c r="C9" s="263">
        <f t="shared" si="0"/>
        <v>9</v>
      </c>
      <c r="D9" s="269"/>
      <c r="E9" s="270"/>
      <c r="F9" s="270"/>
      <c r="G9" s="270"/>
      <c r="H9" s="271"/>
      <c r="I9" s="272">
        <f t="shared" si="1"/>
        <v>0</v>
      </c>
      <c r="J9" s="269"/>
      <c r="K9" s="270">
        <v>2</v>
      </c>
      <c r="L9" s="270">
        <v>1</v>
      </c>
      <c r="M9" s="270">
        <v>6</v>
      </c>
      <c r="N9" s="270"/>
      <c r="O9" s="273"/>
      <c r="P9" s="268">
        <f t="shared" si="2"/>
        <v>9</v>
      </c>
    </row>
    <row r="10" spans="1:16" s="5" customFormat="1" ht="12.75">
      <c r="A10" s="261"/>
      <c r="B10" s="262" t="s">
        <v>136</v>
      </c>
      <c r="C10" s="263">
        <f t="shared" si="0"/>
        <v>12</v>
      </c>
      <c r="D10" s="269"/>
      <c r="E10" s="270"/>
      <c r="F10" s="270">
        <v>1</v>
      </c>
      <c r="G10" s="270"/>
      <c r="H10" s="271"/>
      <c r="I10" s="272">
        <f t="shared" si="1"/>
        <v>1</v>
      </c>
      <c r="J10" s="269">
        <v>4</v>
      </c>
      <c r="K10" s="270"/>
      <c r="L10" s="270">
        <v>1</v>
      </c>
      <c r="M10" s="270">
        <v>5</v>
      </c>
      <c r="N10" s="270">
        <v>1</v>
      </c>
      <c r="O10" s="273"/>
      <c r="P10" s="268">
        <f t="shared" si="2"/>
        <v>11</v>
      </c>
    </row>
    <row r="11" spans="1:16" s="5" customFormat="1" ht="12.75">
      <c r="A11" s="261"/>
      <c r="B11" s="262" t="s">
        <v>107</v>
      </c>
      <c r="C11" s="263">
        <f t="shared" si="0"/>
        <v>5</v>
      </c>
      <c r="D11" s="264"/>
      <c r="E11" s="265"/>
      <c r="F11" s="265"/>
      <c r="G11" s="265"/>
      <c r="H11" s="266">
        <v>2</v>
      </c>
      <c r="I11" s="263">
        <f t="shared" si="1"/>
        <v>2</v>
      </c>
      <c r="J11" s="264"/>
      <c r="K11" s="265">
        <v>2</v>
      </c>
      <c r="L11" s="265">
        <v>1</v>
      </c>
      <c r="M11" s="265"/>
      <c r="N11" s="265"/>
      <c r="O11" s="267"/>
      <c r="P11" s="268">
        <f t="shared" si="2"/>
        <v>3</v>
      </c>
    </row>
    <row r="12" spans="1:16" s="5" customFormat="1" ht="12.75">
      <c r="A12" s="261"/>
      <c r="B12" s="262" t="s">
        <v>137</v>
      </c>
      <c r="C12" s="263">
        <f t="shared" si="0"/>
        <v>4</v>
      </c>
      <c r="D12" s="269"/>
      <c r="E12" s="270"/>
      <c r="F12" s="270"/>
      <c r="G12" s="270"/>
      <c r="H12" s="271"/>
      <c r="I12" s="272">
        <f t="shared" si="1"/>
        <v>0</v>
      </c>
      <c r="J12" s="269"/>
      <c r="K12" s="270"/>
      <c r="L12" s="270"/>
      <c r="M12" s="270">
        <v>3</v>
      </c>
      <c r="N12" s="270">
        <v>1</v>
      </c>
      <c r="O12" s="273"/>
      <c r="P12" s="268">
        <f t="shared" si="2"/>
        <v>4</v>
      </c>
    </row>
    <row r="13" spans="1:16" s="5" customFormat="1" ht="12.75">
      <c r="A13" s="261"/>
      <c r="B13" s="262" t="s">
        <v>84</v>
      </c>
      <c r="C13" s="263">
        <f t="shared" si="0"/>
        <v>234</v>
      </c>
      <c r="D13" s="264">
        <v>1</v>
      </c>
      <c r="E13" s="265">
        <v>182</v>
      </c>
      <c r="F13" s="265"/>
      <c r="G13" s="265"/>
      <c r="H13" s="266">
        <v>1</v>
      </c>
      <c r="I13" s="263">
        <f t="shared" si="1"/>
        <v>184</v>
      </c>
      <c r="J13" s="264">
        <v>11</v>
      </c>
      <c r="K13" s="265"/>
      <c r="L13" s="265">
        <v>18</v>
      </c>
      <c r="M13" s="265">
        <v>20</v>
      </c>
      <c r="N13" s="265"/>
      <c r="O13" s="267">
        <v>1</v>
      </c>
      <c r="P13" s="268">
        <f t="shared" si="2"/>
        <v>50</v>
      </c>
    </row>
    <row r="14" spans="1:16" s="5" customFormat="1" ht="12.75">
      <c r="A14" s="261"/>
      <c r="B14" s="262" t="s">
        <v>129</v>
      </c>
      <c r="C14" s="263">
        <f t="shared" si="0"/>
        <v>3</v>
      </c>
      <c r="D14" s="269"/>
      <c r="E14" s="270"/>
      <c r="F14" s="270"/>
      <c r="G14" s="270"/>
      <c r="H14" s="271"/>
      <c r="I14" s="272">
        <f t="shared" si="1"/>
        <v>0</v>
      </c>
      <c r="J14" s="269"/>
      <c r="K14" s="270"/>
      <c r="L14" s="270"/>
      <c r="M14" s="270">
        <v>3</v>
      </c>
      <c r="N14" s="270"/>
      <c r="O14" s="273"/>
      <c r="P14" s="268">
        <f t="shared" si="2"/>
        <v>3</v>
      </c>
    </row>
    <row r="15" spans="1:16" s="5" customFormat="1" ht="11.25" customHeight="1">
      <c r="A15" s="261"/>
      <c r="B15" s="262" t="s">
        <v>217</v>
      </c>
      <c r="C15" s="263">
        <f t="shared" si="0"/>
        <v>1</v>
      </c>
      <c r="D15" s="264"/>
      <c r="E15" s="265"/>
      <c r="F15" s="265"/>
      <c r="G15" s="265"/>
      <c r="H15" s="266"/>
      <c r="I15" s="263">
        <f t="shared" si="1"/>
        <v>0</v>
      </c>
      <c r="J15" s="264"/>
      <c r="K15" s="265"/>
      <c r="L15" s="265"/>
      <c r="M15" s="265">
        <v>1</v>
      </c>
      <c r="N15" s="265"/>
      <c r="O15" s="267"/>
      <c r="P15" s="268">
        <f t="shared" si="2"/>
        <v>1</v>
      </c>
    </row>
    <row r="16" spans="1:16" s="5" customFormat="1" ht="12.75">
      <c r="A16" s="261"/>
      <c r="B16" s="262" t="s">
        <v>186</v>
      </c>
      <c r="C16" s="263">
        <f t="shared" si="0"/>
        <v>1</v>
      </c>
      <c r="D16" s="269"/>
      <c r="E16" s="270"/>
      <c r="F16" s="270">
        <v>1</v>
      </c>
      <c r="G16" s="270"/>
      <c r="H16" s="271"/>
      <c r="I16" s="272">
        <f t="shared" si="1"/>
        <v>1</v>
      </c>
      <c r="J16" s="269"/>
      <c r="K16" s="270"/>
      <c r="L16" s="270"/>
      <c r="M16" s="270"/>
      <c r="N16" s="270"/>
      <c r="O16" s="273"/>
      <c r="P16" s="268">
        <f t="shared" si="2"/>
        <v>0</v>
      </c>
    </row>
    <row r="17" spans="1:16" s="5" customFormat="1" ht="12.75">
      <c r="A17" s="261"/>
      <c r="B17" s="262" t="s">
        <v>174</v>
      </c>
      <c r="C17" s="263">
        <f t="shared" si="0"/>
        <v>2</v>
      </c>
      <c r="D17" s="264"/>
      <c r="E17" s="265"/>
      <c r="F17" s="265"/>
      <c r="G17" s="265"/>
      <c r="H17" s="266">
        <v>1</v>
      </c>
      <c r="I17" s="263">
        <f t="shared" si="1"/>
        <v>1</v>
      </c>
      <c r="J17" s="264"/>
      <c r="K17" s="265">
        <v>1</v>
      </c>
      <c r="L17" s="265"/>
      <c r="M17" s="265"/>
      <c r="N17" s="265"/>
      <c r="O17" s="267"/>
      <c r="P17" s="268">
        <f t="shared" si="2"/>
        <v>1</v>
      </c>
    </row>
    <row r="18" spans="1:16" s="5" customFormat="1" ht="12.75">
      <c r="A18" s="261"/>
      <c r="B18" s="262" t="s">
        <v>218</v>
      </c>
      <c r="C18" s="263">
        <f t="shared" si="0"/>
        <v>1</v>
      </c>
      <c r="D18" s="269"/>
      <c r="E18" s="270"/>
      <c r="F18" s="270"/>
      <c r="G18" s="270"/>
      <c r="H18" s="271"/>
      <c r="I18" s="272">
        <f t="shared" si="1"/>
        <v>0</v>
      </c>
      <c r="J18" s="269"/>
      <c r="K18" s="270"/>
      <c r="L18" s="270"/>
      <c r="M18" s="270">
        <v>1</v>
      </c>
      <c r="N18" s="270"/>
      <c r="O18" s="273"/>
      <c r="P18" s="268">
        <f t="shared" si="2"/>
        <v>1</v>
      </c>
    </row>
    <row r="19" spans="1:16" s="5" customFormat="1" ht="12.75">
      <c r="A19" s="261"/>
      <c r="B19" s="262" t="s">
        <v>85</v>
      </c>
      <c r="C19" s="263">
        <f t="shared" si="0"/>
        <v>27</v>
      </c>
      <c r="D19" s="264"/>
      <c r="E19" s="265"/>
      <c r="F19" s="265"/>
      <c r="G19" s="265"/>
      <c r="H19" s="266">
        <v>1</v>
      </c>
      <c r="I19" s="263">
        <f t="shared" si="1"/>
        <v>1</v>
      </c>
      <c r="J19" s="264">
        <v>2</v>
      </c>
      <c r="K19" s="265">
        <v>5</v>
      </c>
      <c r="L19" s="265">
        <v>5</v>
      </c>
      <c r="M19" s="265">
        <v>10</v>
      </c>
      <c r="N19" s="265"/>
      <c r="O19" s="267">
        <v>4</v>
      </c>
      <c r="P19" s="268">
        <f t="shared" si="2"/>
        <v>26</v>
      </c>
    </row>
    <row r="20" spans="1:16" s="5" customFormat="1" ht="12.75">
      <c r="A20" s="261"/>
      <c r="B20" s="262" t="s">
        <v>138</v>
      </c>
      <c r="C20" s="263">
        <f t="shared" si="0"/>
        <v>5</v>
      </c>
      <c r="D20" s="269"/>
      <c r="E20" s="270"/>
      <c r="F20" s="270">
        <v>2</v>
      </c>
      <c r="G20" s="270"/>
      <c r="H20" s="271"/>
      <c r="I20" s="272">
        <f t="shared" si="1"/>
        <v>2</v>
      </c>
      <c r="J20" s="269"/>
      <c r="K20" s="270"/>
      <c r="L20" s="270"/>
      <c r="M20" s="270">
        <v>2</v>
      </c>
      <c r="N20" s="270"/>
      <c r="O20" s="273">
        <v>1</v>
      </c>
      <c r="P20" s="268">
        <f t="shared" si="2"/>
        <v>3</v>
      </c>
    </row>
    <row r="21" spans="1:16" s="5" customFormat="1" ht="12.75">
      <c r="A21" s="261"/>
      <c r="B21" s="262" t="s">
        <v>111</v>
      </c>
      <c r="C21" s="263">
        <f t="shared" si="0"/>
        <v>3</v>
      </c>
      <c r="D21" s="264"/>
      <c r="E21" s="265"/>
      <c r="F21" s="265"/>
      <c r="G21" s="265"/>
      <c r="H21" s="266">
        <v>2</v>
      </c>
      <c r="I21" s="263">
        <f t="shared" si="1"/>
        <v>2</v>
      </c>
      <c r="J21" s="264"/>
      <c r="K21" s="265"/>
      <c r="L21" s="265"/>
      <c r="M21" s="265">
        <v>1</v>
      </c>
      <c r="N21" s="265"/>
      <c r="O21" s="267"/>
      <c r="P21" s="268">
        <f t="shared" si="2"/>
        <v>1</v>
      </c>
    </row>
    <row r="22" spans="1:16" s="5" customFormat="1" ht="12.75">
      <c r="A22" s="261"/>
      <c r="B22" s="262" t="s">
        <v>139</v>
      </c>
      <c r="C22" s="263">
        <f t="shared" si="0"/>
        <v>3</v>
      </c>
      <c r="D22" s="269"/>
      <c r="E22" s="270"/>
      <c r="F22" s="270"/>
      <c r="G22" s="270"/>
      <c r="H22" s="271"/>
      <c r="I22" s="272">
        <f t="shared" si="1"/>
        <v>0</v>
      </c>
      <c r="J22" s="269">
        <v>1</v>
      </c>
      <c r="K22" s="270"/>
      <c r="L22" s="270"/>
      <c r="M22" s="270">
        <v>2</v>
      </c>
      <c r="N22" s="270"/>
      <c r="O22" s="273"/>
      <c r="P22" s="268">
        <f t="shared" si="2"/>
        <v>3</v>
      </c>
    </row>
    <row r="23" spans="1:16" s="5" customFormat="1" ht="12.75">
      <c r="A23" s="261"/>
      <c r="B23" s="262" t="s">
        <v>122</v>
      </c>
      <c r="C23" s="263">
        <f t="shared" si="0"/>
        <v>1</v>
      </c>
      <c r="D23" s="264"/>
      <c r="E23" s="265"/>
      <c r="F23" s="265"/>
      <c r="G23" s="265"/>
      <c r="H23" s="266"/>
      <c r="I23" s="263">
        <f t="shared" si="1"/>
        <v>0</v>
      </c>
      <c r="J23" s="264"/>
      <c r="K23" s="265"/>
      <c r="L23" s="265"/>
      <c r="M23" s="265"/>
      <c r="N23" s="265"/>
      <c r="O23" s="267">
        <v>1</v>
      </c>
      <c r="P23" s="268">
        <f t="shared" si="2"/>
        <v>1</v>
      </c>
    </row>
    <row r="24" spans="1:16" s="5" customFormat="1" ht="12.75">
      <c r="A24" s="261"/>
      <c r="B24" s="137" t="s">
        <v>159</v>
      </c>
      <c r="C24" s="263">
        <f t="shared" si="0"/>
        <v>9</v>
      </c>
      <c r="D24" s="264"/>
      <c r="E24" s="265">
        <v>6</v>
      </c>
      <c r="F24" s="265"/>
      <c r="G24" s="265"/>
      <c r="H24" s="266">
        <v>3</v>
      </c>
      <c r="I24" s="263">
        <f t="shared" si="1"/>
        <v>9</v>
      </c>
      <c r="J24" s="264"/>
      <c r="K24" s="265"/>
      <c r="L24" s="265"/>
      <c r="M24" s="265"/>
      <c r="N24" s="265"/>
      <c r="O24" s="267"/>
      <c r="P24" s="268">
        <f t="shared" si="2"/>
        <v>0</v>
      </c>
    </row>
    <row r="25" spans="1:16" s="5" customFormat="1" ht="12.75">
      <c r="A25" s="261"/>
      <c r="B25" s="262" t="s">
        <v>201</v>
      </c>
      <c r="C25" s="263">
        <f t="shared" si="0"/>
        <v>1</v>
      </c>
      <c r="D25" s="269"/>
      <c r="E25" s="270"/>
      <c r="F25" s="270"/>
      <c r="G25" s="270"/>
      <c r="H25" s="271"/>
      <c r="I25" s="272">
        <f t="shared" si="1"/>
        <v>0</v>
      </c>
      <c r="J25" s="269"/>
      <c r="K25" s="270"/>
      <c r="L25" s="270"/>
      <c r="M25" s="270">
        <v>1</v>
      </c>
      <c r="N25" s="270"/>
      <c r="O25" s="273"/>
      <c r="P25" s="268">
        <f t="shared" si="2"/>
        <v>1</v>
      </c>
    </row>
    <row r="26" spans="1:16" s="5" customFormat="1" ht="12.75">
      <c r="A26" s="261"/>
      <c r="B26" s="262" t="s">
        <v>112</v>
      </c>
      <c r="C26" s="263">
        <f t="shared" si="0"/>
        <v>13</v>
      </c>
      <c r="D26" s="264"/>
      <c r="E26" s="265"/>
      <c r="F26" s="265"/>
      <c r="G26" s="265"/>
      <c r="H26" s="266">
        <v>1</v>
      </c>
      <c r="I26" s="263">
        <f t="shared" si="1"/>
        <v>1</v>
      </c>
      <c r="J26" s="264"/>
      <c r="K26" s="265"/>
      <c r="L26" s="265">
        <v>1</v>
      </c>
      <c r="M26" s="265">
        <v>11</v>
      </c>
      <c r="N26" s="265"/>
      <c r="O26" s="267"/>
      <c r="P26" s="268">
        <f t="shared" si="2"/>
        <v>12</v>
      </c>
    </row>
    <row r="27" spans="1:16" s="5" customFormat="1" ht="12.75">
      <c r="A27" s="261"/>
      <c r="B27" s="262" t="s">
        <v>168</v>
      </c>
      <c r="C27" s="263">
        <f t="shared" si="0"/>
        <v>1</v>
      </c>
      <c r="D27" s="269"/>
      <c r="E27" s="270"/>
      <c r="F27" s="270"/>
      <c r="G27" s="270"/>
      <c r="H27" s="271"/>
      <c r="I27" s="272">
        <f t="shared" si="1"/>
        <v>0</v>
      </c>
      <c r="J27" s="269"/>
      <c r="K27" s="270"/>
      <c r="L27" s="270"/>
      <c r="M27" s="270"/>
      <c r="N27" s="270"/>
      <c r="O27" s="273">
        <v>1</v>
      </c>
      <c r="P27" s="268">
        <f t="shared" si="2"/>
        <v>1</v>
      </c>
    </row>
    <row r="28" spans="2:16" s="5" customFormat="1" ht="12.75">
      <c r="B28" s="262" t="s">
        <v>106</v>
      </c>
      <c r="C28" s="263">
        <f t="shared" si="0"/>
        <v>8</v>
      </c>
      <c r="D28" s="264"/>
      <c r="E28" s="265"/>
      <c r="F28" s="265">
        <v>1</v>
      </c>
      <c r="G28" s="265"/>
      <c r="H28" s="266"/>
      <c r="I28" s="263">
        <f t="shared" si="1"/>
        <v>1</v>
      </c>
      <c r="J28" s="264">
        <v>1</v>
      </c>
      <c r="K28" s="265"/>
      <c r="L28" s="265">
        <v>1</v>
      </c>
      <c r="M28" s="265">
        <v>4</v>
      </c>
      <c r="N28" s="265"/>
      <c r="O28" s="267">
        <v>1</v>
      </c>
      <c r="P28" s="268">
        <f t="shared" si="2"/>
        <v>7</v>
      </c>
    </row>
    <row r="29" spans="1:16" s="5" customFormat="1" ht="12.75">
      <c r="A29" s="261"/>
      <c r="B29" s="262" t="s">
        <v>202</v>
      </c>
      <c r="C29" s="263">
        <f t="shared" si="0"/>
        <v>4</v>
      </c>
      <c r="D29" s="264"/>
      <c r="E29" s="265"/>
      <c r="F29" s="265"/>
      <c r="G29" s="265"/>
      <c r="H29" s="266"/>
      <c r="I29" s="263">
        <f t="shared" si="1"/>
        <v>0</v>
      </c>
      <c r="J29" s="264"/>
      <c r="K29" s="265"/>
      <c r="L29" s="265"/>
      <c r="M29" s="265">
        <v>4</v>
      </c>
      <c r="N29" s="265"/>
      <c r="O29" s="267"/>
      <c r="P29" s="268">
        <f t="shared" si="2"/>
        <v>4</v>
      </c>
    </row>
    <row r="30" spans="1:16" s="5" customFormat="1" ht="12.75">
      <c r="A30" s="261"/>
      <c r="B30" s="262" t="s">
        <v>86</v>
      </c>
      <c r="C30" s="263">
        <f t="shared" si="0"/>
        <v>168</v>
      </c>
      <c r="D30" s="264"/>
      <c r="E30" s="265">
        <v>27</v>
      </c>
      <c r="F30" s="265">
        <v>6</v>
      </c>
      <c r="G30" s="265"/>
      <c r="H30" s="266">
        <v>28</v>
      </c>
      <c r="I30" s="263">
        <f t="shared" si="1"/>
        <v>61</v>
      </c>
      <c r="J30" s="264">
        <v>19</v>
      </c>
      <c r="K30" s="265"/>
      <c r="L30" s="265">
        <v>3</v>
      </c>
      <c r="M30" s="265">
        <v>81</v>
      </c>
      <c r="N30" s="265">
        <v>4</v>
      </c>
      <c r="O30" s="267"/>
      <c r="P30" s="268">
        <f t="shared" si="2"/>
        <v>107</v>
      </c>
    </row>
    <row r="31" spans="1:19" s="5" customFormat="1" ht="12.75">
      <c r="A31" s="261"/>
      <c r="B31" s="262" t="s">
        <v>203</v>
      </c>
      <c r="C31" s="263">
        <f t="shared" si="0"/>
        <v>2</v>
      </c>
      <c r="D31" s="269"/>
      <c r="E31" s="270"/>
      <c r="F31" s="270"/>
      <c r="G31" s="270"/>
      <c r="H31" s="271"/>
      <c r="I31" s="272">
        <f t="shared" si="1"/>
        <v>0</v>
      </c>
      <c r="J31" s="269"/>
      <c r="K31" s="270"/>
      <c r="L31" s="270">
        <v>1</v>
      </c>
      <c r="M31" s="270">
        <v>1</v>
      </c>
      <c r="N31" s="270"/>
      <c r="O31" s="273"/>
      <c r="P31" s="274">
        <f t="shared" si="2"/>
        <v>2</v>
      </c>
      <c r="R31"/>
      <c r="S31"/>
    </row>
    <row r="32" spans="1:19" s="5" customFormat="1" ht="12.75">
      <c r="A32" s="261"/>
      <c r="B32" s="262" t="s">
        <v>204</v>
      </c>
      <c r="C32" s="263">
        <f t="shared" si="0"/>
        <v>1</v>
      </c>
      <c r="D32" s="269"/>
      <c r="E32" s="270"/>
      <c r="F32" s="270">
        <v>1</v>
      </c>
      <c r="G32" s="270"/>
      <c r="H32" s="271"/>
      <c r="I32" s="272">
        <f t="shared" si="1"/>
        <v>1</v>
      </c>
      <c r="J32" s="269"/>
      <c r="K32" s="270"/>
      <c r="L32" s="270"/>
      <c r="M32" s="270"/>
      <c r="N32" s="270"/>
      <c r="O32" s="273"/>
      <c r="P32" s="274">
        <f t="shared" si="2"/>
        <v>0</v>
      </c>
      <c r="R32"/>
      <c r="S32"/>
    </row>
    <row r="33" spans="1:19" s="5" customFormat="1" ht="12.75">
      <c r="A33" s="261"/>
      <c r="B33" s="262" t="s">
        <v>187</v>
      </c>
      <c r="C33" s="263">
        <f t="shared" si="0"/>
        <v>3</v>
      </c>
      <c r="D33" s="264"/>
      <c r="E33" s="265">
        <v>1</v>
      </c>
      <c r="F33" s="265"/>
      <c r="G33" s="265"/>
      <c r="H33" s="266"/>
      <c r="I33" s="263">
        <f t="shared" si="1"/>
        <v>1</v>
      </c>
      <c r="J33" s="264"/>
      <c r="K33" s="265"/>
      <c r="L33" s="265"/>
      <c r="M33" s="265"/>
      <c r="N33" s="265">
        <v>1</v>
      </c>
      <c r="O33" s="267">
        <v>1</v>
      </c>
      <c r="P33" s="268">
        <f t="shared" si="2"/>
        <v>2</v>
      </c>
      <c r="R33"/>
      <c r="S33"/>
    </row>
    <row r="34" spans="1:19" s="5" customFormat="1" ht="12.75">
      <c r="A34" s="261"/>
      <c r="B34" s="262" t="s">
        <v>87</v>
      </c>
      <c r="C34" s="263">
        <f t="shared" si="0"/>
        <v>22</v>
      </c>
      <c r="D34" s="269"/>
      <c r="E34" s="270"/>
      <c r="F34" s="270"/>
      <c r="G34" s="270"/>
      <c r="H34" s="271">
        <v>1</v>
      </c>
      <c r="I34" s="272">
        <f t="shared" si="1"/>
        <v>1</v>
      </c>
      <c r="J34" s="269">
        <v>4</v>
      </c>
      <c r="K34" s="270">
        <v>2</v>
      </c>
      <c r="L34" s="270">
        <v>4</v>
      </c>
      <c r="M34" s="270">
        <v>6</v>
      </c>
      <c r="N34" s="270"/>
      <c r="O34" s="273">
        <v>5</v>
      </c>
      <c r="P34" s="274">
        <f t="shared" si="2"/>
        <v>21</v>
      </c>
      <c r="R34"/>
      <c r="S34"/>
    </row>
    <row r="35" spans="1:19" s="5" customFormat="1" ht="12.75">
      <c r="A35" s="261"/>
      <c r="B35" s="262" t="s">
        <v>88</v>
      </c>
      <c r="C35" s="263">
        <f t="shared" si="0"/>
        <v>11</v>
      </c>
      <c r="D35" s="264"/>
      <c r="E35" s="265">
        <v>2</v>
      </c>
      <c r="F35" s="265"/>
      <c r="G35" s="265"/>
      <c r="H35" s="266">
        <v>3</v>
      </c>
      <c r="I35" s="263">
        <f t="shared" si="1"/>
        <v>5</v>
      </c>
      <c r="J35" s="264"/>
      <c r="K35" s="265">
        <v>1</v>
      </c>
      <c r="L35" s="265">
        <v>1</v>
      </c>
      <c r="M35" s="265">
        <v>4</v>
      </c>
      <c r="N35" s="265"/>
      <c r="O35" s="267"/>
      <c r="P35" s="268">
        <f t="shared" si="2"/>
        <v>6</v>
      </c>
      <c r="R35"/>
      <c r="S35" s="282"/>
    </row>
    <row r="36" spans="1:19" s="5" customFormat="1" ht="12.75">
      <c r="A36" s="261"/>
      <c r="B36" s="262" t="s">
        <v>89</v>
      </c>
      <c r="C36" s="263">
        <f t="shared" si="0"/>
        <v>25</v>
      </c>
      <c r="D36" s="264"/>
      <c r="E36" s="265">
        <v>1</v>
      </c>
      <c r="F36" s="265"/>
      <c r="G36" s="265"/>
      <c r="H36" s="266">
        <v>6</v>
      </c>
      <c r="I36" s="263">
        <f t="shared" si="1"/>
        <v>7</v>
      </c>
      <c r="J36" s="264">
        <v>1</v>
      </c>
      <c r="K36" s="265"/>
      <c r="L36" s="265">
        <v>1</v>
      </c>
      <c r="M36" s="265">
        <v>7</v>
      </c>
      <c r="N36" s="265">
        <v>8</v>
      </c>
      <c r="O36" s="267">
        <v>1</v>
      </c>
      <c r="P36" s="268">
        <f t="shared" si="2"/>
        <v>18</v>
      </c>
      <c r="R36"/>
      <c r="S36" s="282"/>
    </row>
    <row r="37" spans="1:19" s="5" customFormat="1" ht="12.75">
      <c r="A37" s="261"/>
      <c r="B37" s="262" t="s">
        <v>188</v>
      </c>
      <c r="C37" s="263">
        <f t="shared" si="0"/>
        <v>1</v>
      </c>
      <c r="D37" s="269"/>
      <c r="E37" s="270"/>
      <c r="F37" s="270"/>
      <c r="G37" s="270"/>
      <c r="H37" s="271"/>
      <c r="I37" s="272">
        <f t="shared" si="1"/>
        <v>0</v>
      </c>
      <c r="J37" s="269"/>
      <c r="K37" s="270"/>
      <c r="L37" s="270"/>
      <c r="M37" s="270"/>
      <c r="N37" s="270">
        <v>1</v>
      </c>
      <c r="O37" s="273"/>
      <c r="P37" s="274">
        <f t="shared" si="2"/>
        <v>1</v>
      </c>
      <c r="R37"/>
      <c r="S37" s="282"/>
    </row>
    <row r="38" spans="1:16" s="5" customFormat="1" ht="12.75">
      <c r="A38" s="261"/>
      <c r="B38" s="262" t="s">
        <v>140</v>
      </c>
      <c r="C38" s="263">
        <f>I38+P38</f>
        <v>2</v>
      </c>
      <c r="D38" s="269"/>
      <c r="E38" s="270"/>
      <c r="F38" s="270"/>
      <c r="G38" s="270"/>
      <c r="H38" s="271"/>
      <c r="I38" s="272">
        <f>SUM(D38:H38)</f>
        <v>0</v>
      </c>
      <c r="J38" s="269"/>
      <c r="K38" s="270"/>
      <c r="L38" s="270"/>
      <c r="M38" s="270">
        <v>1</v>
      </c>
      <c r="N38" s="270"/>
      <c r="O38" s="273">
        <v>1</v>
      </c>
      <c r="P38" s="268">
        <f>SUM(J38:O38)</f>
        <v>2</v>
      </c>
    </row>
    <row r="39" spans="1:19" s="5" customFormat="1" ht="12.75">
      <c r="A39" s="261"/>
      <c r="B39" s="262" t="s">
        <v>130</v>
      </c>
      <c r="C39" s="263">
        <f t="shared" si="0"/>
        <v>2</v>
      </c>
      <c r="D39" s="269"/>
      <c r="E39" s="270"/>
      <c r="F39" s="270"/>
      <c r="G39" s="270"/>
      <c r="H39" s="271"/>
      <c r="I39" s="272">
        <f t="shared" si="1"/>
        <v>0</v>
      </c>
      <c r="J39" s="269"/>
      <c r="K39" s="270"/>
      <c r="L39" s="270"/>
      <c r="M39" s="270">
        <v>2</v>
      </c>
      <c r="N39" s="270"/>
      <c r="O39" s="273"/>
      <c r="P39" s="274">
        <f t="shared" si="2"/>
        <v>2</v>
      </c>
      <c r="R39"/>
      <c r="S39" s="282"/>
    </row>
    <row r="40" spans="1:19" s="5" customFormat="1" ht="12.75">
      <c r="A40" s="261"/>
      <c r="B40" s="262" t="s">
        <v>119</v>
      </c>
      <c r="C40" s="263">
        <f t="shared" si="0"/>
        <v>11</v>
      </c>
      <c r="D40" s="264">
        <v>3</v>
      </c>
      <c r="E40" s="265"/>
      <c r="F40" s="265">
        <v>1</v>
      </c>
      <c r="G40" s="265"/>
      <c r="H40" s="266"/>
      <c r="I40" s="263">
        <f t="shared" si="1"/>
        <v>4</v>
      </c>
      <c r="J40" s="264">
        <v>2</v>
      </c>
      <c r="K40" s="265"/>
      <c r="L40" s="265">
        <v>2</v>
      </c>
      <c r="M40" s="265">
        <v>3</v>
      </c>
      <c r="N40" s="265"/>
      <c r="O40" s="267"/>
      <c r="P40" s="268">
        <f t="shared" si="2"/>
        <v>7</v>
      </c>
      <c r="R40"/>
      <c r="S40" s="282"/>
    </row>
    <row r="41" spans="1:19" s="5" customFormat="1" ht="12.75">
      <c r="A41" s="261"/>
      <c r="B41" s="262" t="s">
        <v>121</v>
      </c>
      <c r="C41" s="263">
        <f t="shared" si="0"/>
        <v>13</v>
      </c>
      <c r="D41" s="269"/>
      <c r="E41" s="270">
        <v>3</v>
      </c>
      <c r="F41" s="270">
        <v>2</v>
      </c>
      <c r="G41" s="270"/>
      <c r="H41" s="271">
        <v>1</v>
      </c>
      <c r="I41" s="272">
        <f t="shared" si="1"/>
        <v>6</v>
      </c>
      <c r="J41" s="269">
        <v>1</v>
      </c>
      <c r="K41" s="270"/>
      <c r="L41" s="270">
        <v>2</v>
      </c>
      <c r="M41" s="270">
        <v>4</v>
      </c>
      <c r="N41" s="270"/>
      <c r="O41" s="273"/>
      <c r="P41" s="268">
        <f t="shared" si="2"/>
        <v>7</v>
      </c>
      <c r="R41"/>
      <c r="S41" s="282"/>
    </row>
    <row r="42" spans="1:19" s="5" customFormat="1" ht="12" customHeight="1">
      <c r="A42" s="261"/>
      <c r="B42" s="280" t="s">
        <v>160</v>
      </c>
      <c r="C42" s="263">
        <f t="shared" si="0"/>
        <v>2</v>
      </c>
      <c r="D42" s="269"/>
      <c r="E42" s="270"/>
      <c r="F42" s="270"/>
      <c r="G42" s="270"/>
      <c r="H42" s="271"/>
      <c r="I42" s="272">
        <f t="shared" si="1"/>
        <v>0</v>
      </c>
      <c r="J42" s="269"/>
      <c r="K42" s="270">
        <v>1</v>
      </c>
      <c r="L42" s="270">
        <v>1</v>
      </c>
      <c r="M42" s="270"/>
      <c r="N42" s="270"/>
      <c r="O42" s="273"/>
      <c r="P42" s="268">
        <f t="shared" si="2"/>
        <v>2</v>
      </c>
      <c r="R42"/>
      <c r="S42" s="282"/>
    </row>
    <row r="43" spans="1:19" s="5" customFormat="1" ht="12" customHeight="1">
      <c r="A43" s="306"/>
      <c r="B43" s="280" t="s">
        <v>189</v>
      </c>
      <c r="C43" s="263">
        <f t="shared" si="0"/>
        <v>6</v>
      </c>
      <c r="D43" s="269"/>
      <c r="E43" s="270"/>
      <c r="F43" s="270"/>
      <c r="G43" s="270"/>
      <c r="H43" s="271">
        <v>1</v>
      </c>
      <c r="I43" s="272">
        <f t="shared" si="1"/>
        <v>1</v>
      </c>
      <c r="J43" s="269"/>
      <c r="K43" s="270"/>
      <c r="L43" s="270">
        <v>1</v>
      </c>
      <c r="M43" s="270">
        <v>4</v>
      </c>
      <c r="N43" s="270"/>
      <c r="O43" s="273"/>
      <c r="P43" s="268">
        <f t="shared" si="2"/>
        <v>5</v>
      </c>
      <c r="R43"/>
      <c r="S43" s="282"/>
    </row>
    <row r="44" spans="1:19" s="5" customFormat="1" ht="12" customHeight="1">
      <c r="A44" s="261"/>
      <c r="B44" s="262" t="s">
        <v>113</v>
      </c>
      <c r="C44" s="263">
        <f t="shared" si="0"/>
        <v>20</v>
      </c>
      <c r="D44" s="269"/>
      <c r="E44" s="270">
        <v>2</v>
      </c>
      <c r="F44" s="270"/>
      <c r="G44" s="270"/>
      <c r="H44" s="271">
        <v>1</v>
      </c>
      <c r="I44" s="272">
        <f t="shared" si="1"/>
        <v>3</v>
      </c>
      <c r="J44" s="269"/>
      <c r="K44" s="270"/>
      <c r="L44" s="270"/>
      <c r="M44" s="270">
        <v>17</v>
      </c>
      <c r="N44" s="270"/>
      <c r="O44" s="273"/>
      <c r="P44" s="268">
        <f t="shared" si="2"/>
        <v>17</v>
      </c>
      <c r="R44"/>
      <c r="S44" s="282"/>
    </row>
    <row r="45" spans="1:19" s="5" customFormat="1" ht="12.75">
      <c r="A45" s="261"/>
      <c r="B45" s="280" t="s">
        <v>190</v>
      </c>
      <c r="C45" s="263">
        <f t="shared" si="0"/>
        <v>2</v>
      </c>
      <c r="D45" s="264"/>
      <c r="E45" s="265"/>
      <c r="F45" s="265">
        <v>1</v>
      </c>
      <c r="G45" s="265"/>
      <c r="H45" s="266"/>
      <c r="I45" s="263">
        <f t="shared" si="1"/>
        <v>1</v>
      </c>
      <c r="J45" s="264"/>
      <c r="K45" s="265"/>
      <c r="L45" s="265">
        <v>1</v>
      </c>
      <c r="M45" s="265"/>
      <c r="N45" s="265"/>
      <c r="O45" s="267"/>
      <c r="P45" s="268">
        <f t="shared" si="2"/>
        <v>1</v>
      </c>
      <c r="R45"/>
      <c r="S45" s="282"/>
    </row>
    <row r="46" spans="1:19" s="5" customFormat="1" ht="12.75">
      <c r="A46" s="261"/>
      <c r="B46" s="262" t="s">
        <v>141</v>
      </c>
      <c r="C46" s="263">
        <f t="shared" si="0"/>
        <v>6</v>
      </c>
      <c r="D46" s="269"/>
      <c r="E46" s="270"/>
      <c r="F46" s="270"/>
      <c r="G46" s="270"/>
      <c r="H46" s="271">
        <v>1</v>
      </c>
      <c r="I46" s="272">
        <f t="shared" si="1"/>
        <v>1</v>
      </c>
      <c r="J46" s="269"/>
      <c r="K46" s="270"/>
      <c r="L46" s="270"/>
      <c r="M46" s="270">
        <v>5</v>
      </c>
      <c r="N46" s="270"/>
      <c r="O46" s="273"/>
      <c r="P46" s="268">
        <f t="shared" si="2"/>
        <v>5</v>
      </c>
      <c r="R46"/>
      <c r="S46" s="282"/>
    </row>
    <row r="47" spans="1:19" s="5" customFormat="1" ht="12.75">
      <c r="A47" s="261"/>
      <c r="B47" s="262" t="s">
        <v>123</v>
      </c>
      <c r="C47" s="263">
        <f t="shared" si="0"/>
        <v>14</v>
      </c>
      <c r="D47" s="264"/>
      <c r="E47" s="265">
        <v>1</v>
      </c>
      <c r="F47" s="265"/>
      <c r="G47" s="265"/>
      <c r="H47" s="266">
        <v>2</v>
      </c>
      <c r="I47" s="263">
        <f t="shared" si="1"/>
        <v>3</v>
      </c>
      <c r="J47" s="264">
        <v>9</v>
      </c>
      <c r="K47" s="265"/>
      <c r="L47" s="265"/>
      <c r="M47" s="265">
        <v>1</v>
      </c>
      <c r="N47" s="265"/>
      <c r="O47" s="267">
        <v>1</v>
      </c>
      <c r="P47" s="268">
        <f t="shared" si="2"/>
        <v>11</v>
      </c>
      <c r="R47"/>
      <c r="S47" s="282"/>
    </row>
    <row r="48" spans="1:16" s="5" customFormat="1" ht="12" customHeight="1">
      <c r="A48" s="261"/>
      <c r="B48" s="262" t="s">
        <v>180</v>
      </c>
      <c r="C48" s="263">
        <f>I48+P48</f>
        <v>8</v>
      </c>
      <c r="D48" s="269"/>
      <c r="E48" s="270">
        <v>1</v>
      </c>
      <c r="F48" s="270"/>
      <c r="G48" s="270"/>
      <c r="H48" s="271"/>
      <c r="I48" s="272">
        <f>SUM(D48:H48)</f>
        <v>1</v>
      </c>
      <c r="J48" s="269"/>
      <c r="K48" s="270"/>
      <c r="L48" s="270">
        <v>1</v>
      </c>
      <c r="M48" s="270">
        <v>6</v>
      </c>
      <c r="N48" s="270"/>
      <c r="O48" s="273"/>
      <c r="P48" s="268">
        <f>SUM(J48:O48)</f>
        <v>7</v>
      </c>
    </row>
    <row r="49" spans="1:19" s="5" customFormat="1" ht="12.75">
      <c r="A49" s="261"/>
      <c r="B49" s="262" t="s">
        <v>90</v>
      </c>
      <c r="C49" s="263">
        <f t="shared" si="0"/>
        <v>31</v>
      </c>
      <c r="D49" s="269">
        <v>1</v>
      </c>
      <c r="E49" s="270"/>
      <c r="F49" s="270">
        <v>5</v>
      </c>
      <c r="G49" s="270"/>
      <c r="H49" s="271">
        <v>4</v>
      </c>
      <c r="I49" s="272">
        <f t="shared" si="1"/>
        <v>10</v>
      </c>
      <c r="J49" s="269"/>
      <c r="K49" s="270"/>
      <c r="L49" s="270">
        <v>1</v>
      </c>
      <c r="M49" s="270">
        <v>20</v>
      </c>
      <c r="N49" s="270"/>
      <c r="O49" s="273"/>
      <c r="P49" s="268">
        <f t="shared" si="2"/>
        <v>21</v>
      </c>
      <c r="R49"/>
      <c r="S49" s="282"/>
    </row>
    <row r="50" spans="1:19" s="5" customFormat="1" ht="12.75">
      <c r="A50" s="261"/>
      <c r="B50" s="262" t="s">
        <v>219</v>
      </c>
      <c r="C50" s="263">
        <f t="shared" si="0"/>
        <v>1</v>
      </c>
      <c r="D50" s="264"/>
      <c r="E50" s="265"/>
      <c r="F50" s="265"/>
      <c r="G50" s="265"/>
      <c r="H50" s="266"/>
      <c r="I50" s="263">
        <f t="shared" si="1"/>
        <v>0</v>
      </c>
      <c r="J50" s="264"/>
      <c r="K50" s="265">
        <v>1</v>
      </c>
      <c r="L50" s="265"/>
      <c r="M50" s="265"/>
      <c r="N50" s="265"/>
      <c r="O50" s="267"/>
      <c r="P50" s="268">
        <f t="shared" si="2"/>
        <v>1</v>
      </c>
      <c r="R50"/>
      <c r="S50" s="282"/>
    </row>
    <row r="51" spans="1:19" s="5" customFormat="1" ht="12.75">
      <c r="A51" s="261"/>
      <c r="B51" s="262" t="s">
        <v>131</v>
      </c>
      <c r="C51" s="263">
        <f t="shared" si="0"/>
        <v>8</v>
      </c>
      <c r="D51" s="269"/>
      <c r="E51" s="270"/>
      <c r="F51" s="270"/>
      <c r="G51" s="270"/>
      <c r="H51" s="271"/>
      <c r="I51" s="272">
        <f t="shared" si="1"/>
        <v>0</v>
      </c>
      <c r="J51" s="269"/>
      <c r="K51" s="270"/>
      <c r="L51" s="270">
        <v>1</v>
      </c>
      <c r="M51" s="270">
        <v>7</v>
      </c>
      <c r="N51" s="270"/>
      <c r="O51" s="273"/>
      <c r="P51" s="268">
        <f t="shared" si="2"/>
        <v>8</v>
      </c>
      <c r="R51"/>
      <c r="S51" s="282"/>
    </row>
    <row r="52" spans="1:19" s="5" customFormat="1" ht="12.75">
      <c r="A52" s="261"/>
      <c r="B52" s="262" t="s">
        <v>117</v>
      </c>
      <c r="C52" s="263">
        <f t="shared" si="0"/>
        <v>16</v>
      </c>
      <c r="D52" s="264"/>
      <c r="E52" s="265">
        <v>2</v>
      </c>
      <c r="F52" s="265"/>
      <c r="G52" s="265"/>
      <c r="H52" s="266">
        <v>4</v>
      </c>
      <c r="I52" s="263">
        <f t="shared" si="1"/>
        <v>6</v>
      </c>
      <c r="J52" s="264">
        <v>1</v>
      </c>
      <c r="K52" s="265"/>
      <c r="L52" s="265">
        <v>6</v>
      </c>
      <c r="M52" s="265">
        <v>3</v>
      </c>
      <c r="N52" s="265"/>
      <c r="O52" s="267"/>
      <c r="P52" s="268">
        <f t="shared" si="2"/>
        <v>10</v>
      </c>
      <c r="R52"/>
      <c r="S52"/>
    </row>
    <row r="53" spans="1:19" s="5" customFormat="1" ht="12.75">
      <c r="A53" s="261"/>
      <c r="B53" s="262" t="s">
        <v>191</v>
      </c>
      <c r="C53" s="263">
        <f t="shared" si="0"/>
        <v>2</v>
      </c>
      <c r="D53" s="269"/>
      <c r="E53" s="270"/>
      <c r="F53" s="270"/>
      <c r="G53" s="270"/>
      <c r="H53" s="271"/>
      <c r="I53" s="272">
        <f t="shared" si="1"/>
        <v>0</v>
      </c>
      <c r="J53" s="269"/>
      <c r="K53" s="270"/>
      <c r="L53" s="270"/>
      <c r="M53" s="270">
        <v>2</v>
      </c>
      <c r="N53" s="270"/>
      <c r="O53" s="273"/>
      <c r="P53" s="268">
        <f t="shared" si="2"/>
        <v>2</v>
      </c>
      <c r="R53"/>
      <c r="S53" s="282"/>
    </row>
    <row r="54" spans="1:19" s="5" customFormat="1" ht="12.75">
      <c r="A54" s="261"/>
      <c r="B54" s="262" t="s">
        <v>205</v>
      </c>
      <c r="C54" s="263">
        <f t="shared" si="0"/>
        <v>10</v>
      </c>
      <c r="D54" s="264"/>
      <c r="E54" s="265"/>
      <c r="F54" s="265"/>
      <c r="G54" s="265"/>
      <c r="H54" s="266">
        <v>1</v>
      </c>
      <c r="I54" s="263">
        <f t="shared" si="1"/>
        <v>1</v>
      </c>
      <c r="J54" s="264"/>
      <c r="K54" s="265"/>
      <c r="L54" s="265"/>
      <c r="M54" s="265">
        <v>9</v>
      </c>
      <c r="N54" s="265"/>
      <c r="O54" s="267"/>
      <c r="P54" s="268">
        <f t="shared" si="2"/>
        <v>9</v>
      </c>
      <c r="R54"/>
      <c r="S54" s="282"/>
    </row>
    <row r="55" spans="1:19" s="5" customFormat="1" ht="12.75">
      <c r="A55" s="261"/>
      <c r="B55" s="262" t="s">
        <v>161</v>
      </c>
      <c r="C55" s="263">
        <f t="shared" si="0"/>
        <v>1</v>
      </c>
      <c r="D55" s="269"/>
      <c r="E55" s="270"/>
      <c r="F55" s="270"/>
      <c r="G55" s="270"/>
      <c r="H55" s="271"/>
      <c r="I55" s="272">
        <f t="shared" si="1"/>
        <v>0</v>
      </c>
      <c r="J55" s="269"/>
      <c r="K55" s="270"/>
      <c r="L55" s="270"/>
      <c r="M55" s="270">
        <v>1</v>
      </c>
      <c r="N55" s="270"/>
      <c r="O55" s="273"/>
      <c r="P55" s="268">
        <f t="shared" si="2"/>
        <v>1</v>
      </c>
      <c r="R55"/>
      <c r="S55" s="282"/>
    </row>
    <row r="56" spans="1:19" s="5" customFormat="1" ht="12.75">
      <c r="A56" s="261"/>
      <c r="B56" s="262" t="s">
        <v>91</v>
      </c>
      <c r="C56" s="263">
        <f t="shared" si="0"/>
        <v>21</v>
      </c>
      <c r="D56" s="264"/>
      <c r="E56" s="265">
        <v>3</v>
      </c>
      <c r="F56" s="265"/>
      <c r="G56" s="265"/>
      <c r="H56" s="266">
        <v>7</v>
      </c>
      <c r="I56" s="263">
        <f t="shared" si="1"/>
        <v>10</v>
      </c>
      <c r="J56" s="264">
        <v>1</v>
      </c>
      <c r="K56" s="265"/>
      <c r="L56" s="265">
        <v>1</v>
      </c>
      <c r="M56" s="265">
        <v>5</v>
      </c>
      <c r="N56" s="265">
        <v>2</v>
      </c>
      <c r="O56" s="267">
        <v>2</v>
      </c>
      <c r="P56" s="268">
        <f t="shared" si="2"/>
        <v>11</v>
      </c>
      <c r="R56"/>
      <c r="S56" s="282"/>
    </row>
    <row r="57" spans="1:19" s="5" customFormat="1" ht="12.75" customHeight="1">
      <c r="A57" s="261"/>
      <c r="B57" s="262" t="s">
        <v>169</v>
      </c>
      <c r="C57" s="263">
        <f t="shared" si="0"/>
        <v>1</v>
      </c>
      <c r="D57" s="269"/>
      <c r="E57" s="270"/>
      <c r="F57" s="270"/>
      <c r="G57" s="270"/>
      <c r="H57" s="271"/>
      <c r="I57" s="272">
        <f t="shared" si="1"/>
        <v>0</v>
      </c>
      <c r="J57" s="269"/>
      <c r="K57" s="270"/>
      <c r="L57" s="270"/>
      <c r="M57" s="270">
        <v>1</v>
      </c>
      <c r="N57" s="270"/>
      <c r="O57" s="273"/>
      <c r="P57" s="274">
        <f t="shared" si="2"/>
        <v>1</v>
      </c>
      <c r="R57"/>
      <c r="S57" s="282"/>
    </row>
    <row r="58" spans="1:19" s="5" customFormat="1" ht="12.75" customHeight="1">
      <c r="A58" s="261"/>
      <c r="B58" s="262" t="s">
        <v>120</v>
      </c>
      <c r="C58" s="263">
        <f t="shared" si="0"/>
        <v>38</v>
      </c>
      <c r="D58" s="269">
        <v>1</v>
      </c>
      <c r="E58" s="270"/>
      <c r="F58" s="270"/>
      <c r="G58" s="270"/>
      <c r="H58" s="271">
        <v>2</v>
      </c>
      <c r="I58" s="272">
        <f t="shared" si="1"/>
        <v>3</v>
      </c>
      <c r="J58" s="269">
        <v>2</v>
      </c>
      <c r="K58" s="270">
        <v>7</v>
      </c>
      <c r="L58" s="270">
        <v>2</v>
      </c>
      <c r="M58" s="270">
        <v>17</v>
      </c>
      <c r="N58" s="270">
        <v>1</v>
      </c>
      <c r="O58" s="273">
        <v>6</v>
      </c>
      <c r="P58" s="274">
        <f t="shared" si="2"/>
        <v>35</v>
      </c>
      <c r="R58"/>
      <c r="S58" s="282"/>
    </row>
    <row r="59" spans="1:19" s="5" customFormat="1" ht="12.75" customHeight="1">
      <c r="A59" s="261"/>
      <c r="B59" s="262" t="s">
        <v>142</v>
      </c>
      <c r="C59" s="263">
        <f t="shared" si="0"/>
        <v>3</v>
      </c>
      <c r="D59" s="264"/>
      <c r="E59" s="265"/>
      <c r="F59" s="265"/>
      <c r="G59" s="265"/>
      <c r="H59" s="266"/>
      <c r="I59" s="263">
        <f t="shared" si="1"/>
        <v>0</v>
      </c>
      <c r="J59" s="264"/>
      <c r="K59" s="265"/>
      <c r="L59" s="265"/>
      <c r="M59" s="265">
        <v>2</v>
      </c>
      <c r="N59" s="265"/>
      <c r="O59" s="267">
        <v>1</v>
      </c>
      <c r="P59" s="268">
        <f t="shared" si="2"/>
        <v>3</v>
      </c>
      <c r="R59"/>
      <c r="S59"/>
    </row>
    <row r="60" spans="1:19" s="5" customFormat="1" ht="12.75" customHeight="1">
      <c r="A60" s="261"/>
      <c r="B60" s="262" t="s">
        <v>220</v>
      </c>
      <c r="C60" s="263">
        <f t="shared" si="0"/>
        <v>1</v>
      </c>
      <c r="D60" s="269"/>
      <c r="E60" s="270"/>
      <c r="F60" s="270"/>
      <c r="G60" s="270">
        <v>1</v>
      </c>
      <c r="H60" s="271"/>
      <c r="I60" s="272">
        <f t="shared" si="1"/>
        <v>1</v>
      </c>
      <c r="J60" s="269"/>
      <c r="K60" s="270"/>
      <c r="L60" s="270"/>
      <c r="M60" s="270"/>
      <c r="N60" s="270"/>
      <c r="O60" s="273"/>
      <c r="P60" s="274">
        <f t="shared" si="2"/>
        <v>0</v>
      </c>
      <c r="R60"/>
      <c r="S60"/>
    </row>
    <row r="61" spans="1:16" s="5" customFormat="1" ht="12.75" customHeight="1">
      <c r="A61" s="261"/>
      <c r="B61" s="262" t="s">
        <v>170</v>
      </c>
      <c r="C61" s="263">
        <f t="shared" si="0"/>
        <v>1</v>
      </c>
      <c r="D61" s="264"/>
      <c r="E61" s="265"/>
      <c r="F61" s="265"/>
      <c r="G61" s="265"/>
      <c r="H61" s="266"/>
      <c r="I61" s="263">
        <f t="shared" si="1"/>
        <v>0</v>
      </c>
      <c r="J61" s="264"/>
      <c r="K61" s="265"/>
      <c r="L61" s="265">
        <v>1</v>
      </c>
      <c r="M61" s="265"/>
      <c r="N61" s="265"/>
      <c r="O61" s="267"/>
      <c r="P61" s="268">
        <f t="shared" si="2"/>
        <v>1</v>
      </c>
    </row>
    <row r="62" spans="1:16" s="5" customFormat="1" ht="12.75" customHeight="1">
      <c r="A62" s="261"/>
      <c r="B62" s="262" t="s">
        <v>92</v>
      </c>
      <c r="C62" s="263">
        <f t="shared" si="0"/>
        <v>466</v>
      </c>
      <c r="D62" s="269">
        <v>61</v>
      </c>
      <c r="E62" s="270">
        <v>64</v>
      </c>
      <c r="F62" s="270">
        <v>11</v>
      </c>
      <c r="G62" s="270">
        <v>7</v>
      </c>
      <c r="H62" s="271">
        <v>12</v>
      </c>
      <c r="I62" s="272">
        <f t="shared" si="1"/>
        <v>155</v>
      </c>
      <c r="J62" s="269">
        <v>27</v>
      </c>
      <c r="K62" s="270">
        <v>4</v>
      </c>
      <c r="L62" s="270">
        <v>29</v>
      </c>
      <c r="M62" s="270">
        <v>240</v>
      </c>
      <c r="N62" s="270">
        <v>10</v>
      </c>
      <c r="O62" s="273">
        <v>1</v>
      </c>
      <c r="P62" s="274">
        <f t="shared" si="2"/>
        <v>311</v>
      </c>
    </row>
    <row r="63" spans="1:16" s="5" customFormat="1" ht="12.75" customHeight="1">
      <c r="A63" s="261"/>
      <c r="B63" s="262" t="s">
        <v>171</v>
      </c>
      <c r="C63" s="263">
        <f t="shared" si="0"/>
        <v>1</v>
      </c>
      <c r="D63" s="264"/>
      <c r="E63" s="265"/>
      <c r="F63" s="265"/>
      <c r="G63" s="265"/>
      <c r="H63" s="266"/>
      <c r="I63" s="263">
        <f t="shared" si="1"/>
        <v>0</v>
      </c>
      <c r="J63" s="264"/>
      <c r="K63" s="265"/>
      <c r="L63" s="265"/>
      <c r="M63" s="265"/>
      <c r="N63" s="265"/>
      <c r="O63" s="267">
        <v>1</v>
      </c>
      <c r="P63" s="268">
        <f t="shared" si="2"/>
        <v>1</v>
      </c>
    </row>
    <row r="64" spans="1:16" s="5" customFormat="1" ht="12.75" customHeight="1">
      <c r="A64" s="261"/>
      <c r="B64" s="262" t="s">
        <v>143</v>
      </c>
      <c r="C64" s="263">
        <f t="shared" si="0"/>
        <v>6</v>
      </c>
      <c r="D64" s="269"/>
      <c r="E64" s="270"/>
      <c r="F64" s="270"/>
      <c r="G64" s="270"/>
      <c r="H64" s="271"/>
      <c r="I64" s="272">
        <f t="shared" si="1"/>
        <v>0</v>
      </c>
      <c r="J64" s="269"/>
      <c r="K64" s="270"/>
      <c r="L64" s="270">
        <v>2</v>
      </c>
      <c r="M64" s="270">
        <v>2</v>
      </c>
      <c r="N64" s="270"/>
      <c r="O64" s="273">
        <v>2</v>
      </c>
      <c r="P64" s="274">
        <f t="shared" si="2"/>
        <v>6</v>
      </c>
    </row>
    <row r="65" spans="1:16" s="5" customFormat="1" ht="12.75" customHeight="1">
      <c r="A65" s="261"/>
      <c r="B65" s="262" t="s">
        <v>146</v>
      </c>
      <c r="C65" s="263">
        <f t="shared" si="0"/>
        <v>4</v>
      </c>
      <c r="D65" s="264"/>
      <c r="E65" s="265"/>
      <c r="F65" s="265"/>
      <c r="G65" s="265"/>
      <c r="H65" s="266">
        <v>2</v>
      </c>
      <c r="I65" s="263">
        <f t="shared" si="1"/>
        <v>2</v>
      </c>
      <c r="J65" s="264"/>
      <c r="K65" s="265"/>
      <c r="L65" s="265"/>
      <c r="M65" s="265">
        <v>2</v>
      </c>
      <c r="N65" s="265"/>
      <c r="O65" s="267"/>
      <c r="P65" s="268">
        <f t="shared" si="2"/>
        <v>2</v>
      </c>
    </row>
    <row r="66" spans="1:16" s="5" customFormat="1" ht="12.75" customHeight="1">
      <c r="A66" s="261"/>
      <c r="B66" s="262" t="s">
        <v>192</v>
      </c>
      <c r="C66" s="263">
        <f t="shared" si="0"/>
        <v>1</v>
      </c>
      <c r="D66" s="269"/>
      <c r="E66" s="270"/>
      <c r="F66" s="270"/>
      <c r="G66" s="270"/>
      <c r="H66" s="271"/>
      <c r="I66" s="272">
        <f t="shared" si="1"/>
        <v>0</v>
      </c>
      <c r="J66" s="269"/>
      <c r="K66" s="270"/>
      <c r="L66" s="270"/>
      <c r="M66" s="270">
        <v>1</v>
      </c>
      <c r="N66" s="270"/>
      <c r="O66" s="273"/>
      <c r="P66" s="274">
        <f t="shared" si="2"/>
        <v>1</v>
      </c>
    </row>
    <row r="67" spans="1:16" s="5" customFormat="1" ht="12.75" customHeight="1">
      <c r="A67" s="261"/>
      <c r="B67" s="262" t="s">
        <v>193</v>
      </c>
      <c r="C67" s="263">
        <f aca="true" t="shared" si="3" ref="C67:C110">I67+P67</f>
        <v>4</v>
      </c>
      <c r="D67" s="264"/>
      <c r="E67" s="265"/>
      <c r="F67" s="265"/>
      <c r="G67" s="265"/>
      <c r="H67" s="266">
        <v>1</v>
      </c>
      <c r="I67" s="263">
        <f aca="true" t="shared" si="4" ref="I67:I74">SUM(D67:H67)</f>
        <v>1</v>
      </c>
      <c r="J67" s="264"/>
      <c r="K67" s="265"/>
      <c r="L67" s="265"/>
      <c r="M67" s="265">
        <v>1</v>
      </c>
      <c r="N67" s="265">
        <v>2</v>
      </c>
      <c r="O67" s="267"/>
      <c r="P67" s="268">
        <f aca="true" t="shared" si="5" ref="P67:P76">SUM(J67:O67)</f>
        <v>3</v>
      </c>
    </row>
    <row r="68" spans="1:16" s="5" customFormat="1" ht="12.75" customHeight="1">
      <c r="A68" s="261"/>
      <c r="B68" s="262" t="s">
        <v>194</v>
      </c>
      <c r="C68" s="263">
        <f t="shared" si="3"/>
        <v>3</v>
      </c>
      <c r="D68" s="269"/>
      <c r="E68" s="270"/>
      <c r="F68" s="270"/>
      <c r="G68" s="270">
        <v>1</v>
      </c>
      <c r="H68" s="271"/>
      <c r="I68" s="272">
        <f t="shared" si="4"/>
        <v>1</v>
      </c>
      <c r="J68" s="269"/>
      <c r="K68" s="270"/>
      <c r="L68" s="270"/>
      <c r="M68" s="270">
        <v>2</v>
      </c>
      <c r="N68" s="270"/>
      <c r="O68" s="273"/>
      <c r="P68" s="274">
        <f t="shared" si="5"/>
        <v>2</v>
      </c>
    </row>
    <row r="69" spans="1:16" s="5" customFormat="1" ht="12.75" customHeight="1">
      <c r="A69" s="261"/>
      <c r="B69" s="262" t="s">
        <v>93</v>
      </c>
      <c r="C69" s="263">
        <f t="shared" si="3"/>
        <v>108</v>
      </c>
      <c r="D69" s="264"/>
      <c r="E69" s="265"/>
      <c r="F69" s="265">
        <v>25</v>
      </c>
      <c r="G69" s="265"/>
      <c r="H69" s="266">
        <v>5</v>
      </c>
      <c r="I69" s="263">
        <f t="shared" si="4"/>
        <v>30</v>
      </c>
      <c r="J69" s="264">
        <v>4</v>
      </c>
      <c r="K69" s="265">
        <v>19</v>
      </c>
      <c r="L69" s="265">
        <v>9</v>
      </c>
      <c r="M69" s="265">
        <v>41</v>
      </c>
      <c r="N69" s="265">
        <v>2</v>
      </c>
      <c r="O69" s="267">
        <v>3</v>
      </c>
      <c r="P69" s="268">
        <f t="shared" si="5"/>
        <v>78</v>
      </c>
    </row>
    <row r="70" spans="1:16" s="5" customFormat="1" ht="12.75" customHeight="1">
      <c r="A70" s="261"/>
      <c r="B70" s="262" t="s">
        <v>221</v>
      </c>
      <c r="C70" s="263">
        <f t="shared" si="3"/>
        <v>1</v>
      </c>
      <c r="D70" s="269"/>
      <c r="E70" s="270"/>
      <c r="F70" s="270"/>
      <c r="G70" s="270"/>
      <c r="H70" s="271"/>
      <c r="I70" s="272">
        <f t="shared" si="4"/>
        <v>0</v>
      </c>
      <c r="J70" s="269"/>
      <c r="K70" s="270"/>
      <c r="L70" s="270"/>
      <c r="M70" s="270">
        <v>1</v>
      </c>
      <c r="N70" s="270"/>
      <c r="O70" s="273"/>
      <c r="P70" s="274">
        <f t="shared" si="5"/>
        <v>1</v>
      </c>
    </row>
    <row r="71" spans="1:16" s="5" customFormat="1" ht="12.75" customHeight="1">
      <c r="A71" s="261"/>
      <c r="B71" s="262" t="s">
        <v>195</v>
      </c>
      <c r="C71" s="263">
        <f t="shared" si="3"/>
        <v>3</v>
      </c>
      <c r="D71" s="264"/>
      <c r="E71" s="265">
        <v>2</v>
      </c>
      <c r="F71" s="265"/>
      <c r="G71" s="265"/>
      <c r="H71" s="266"/>
      <c r="I71" s="263">
        <f t="shared" si="4"/>
        <v>2</v>
      </c>
      <c r="J71" s="264"/>
      <c r="K71" s="265"/>
      <c r="L71" s="265"/>
      <c r="M71" s="265">
        <v>1</v>
      </c>
      <c r="N71" s="265"/>
      <c r="O71" s="267"/>
      <c r="P71" s="268">
        <f t="shared" si="5"/>
        <v>1</v>
      </c>
    </row>
    <row r="72" spans="1:16" s="5" customFormat="1" ht="12.75" customHeight="1">
      <c r="A72" s="261"/>
      <c r="B72" s="262" t="s">
        <v>206</v>
      </c>
      <c r="C72" s="263">
        <f t="shared" si="3"/>
        <v>1</v>
      </c>
      <c r="D72" s="269"/>
      <c r="E72" s="270"/>
      <c r="F72" s="270"/>
      <c r="G72" s="270"/>
      <c r="H72" s="271"/>
      <c r="I72" s="272">
        <f t="shared" si="4"/>
        <v>0</v>
      </c>
      <c r="J72" s="269"/>
      <c r="K72" s="270"/>
      <c r="L72" s="270"/>
      <c r="M72" s="270">
        <v>1</v>
      </c>
      <c r="N72" s="270"/>
      <c r="O72" s="273"/>
      <c r="P72" s="274">
        <f t="shared" si="5"/>
        <v>1</v>
      </c>
    </row>
    <row r="73" spans="1:16" s="5" customFormat="1" ht="12.75" customHeight="1">
      <c r="A73" s="261"/>
      <c r="B73" s="262" t="s">
        <v>196</v>
      </c>
      <c r="C73" s="263">
        <f t="shared" si="3"/>
        <v>6</v>
      </c>
      <c r="D73" s="264"/>
      <c r="E73" s="265"/>
      <c r="F73" s="265"/>
      <c r="G73" s="265"/>
      <c r="H73" s="266"/>
      <c r="I73" s="263">
        <f t="shared" si="4"/>
        <v>0</v>
      </c>
      <c r="J73" s="264"/>
      <c r="K73" s="265"/>
      <c r="L73" s="265"/>
      <c r="M73" s="265">
        <v>6</v>
      </c>
      <c r="N73" s="265"/>
      <c r="O73" s="267"/>
      <c r="P73" s="268">
        <f t="shared" si="5"/>
        <v>6</v>
      </c>
    </row>
    <row r="74" spans="1:16" s="5" customFormat="1" ht="12.75" customHeight="1">
      <c r="A74" s="261"/>
      <c r="B74" s="262" t="s">
        <v>144</v>
      </c>
      <c r="C74" s="263">
        <f t="shared" si="3"/>
        <v>9</v>
      </c>
      <c r="D74" s="269"/>
      <c r="E74" s="270"/>
      <c r="F74" s="270"/>
      <c r="G74" s="270"/>
      <c r="H74" s="271"/>
      <c r="I74" s="272">
        <f t="shared" si="4"/>
        <v>0</v>
      </c>
      <c r="J74" s="269"/>
      <c r="K74" s="270"/>
      <c r="L74" s="270">
        <v>1</v>
      </c>
      <c r="M74" s="270">
        <v>8</v>
      </c>
      <c r="N74" s="270"/>
      <c r="O74" s="273"/>
      <c r="P74" s="274">
        <f t="shared" si="5"/>
        <v>9</v>
      </c>
    </row>
    <row r="75" spans="1:16" s="5" customFormat="1" ht="12.75" customHeight="1">
      <c r="A75" s="261"/>
      <c r="B75" s="262" t="s">
        <v>94</v>
      </c>
      <c r="C75" s="263">
        <f t="shared" si="3"/>
        <v>84</v>
      </c>
      <c r="D75" s="264"/>
      <c r="E75" s="265">
        <v>1</v>
      </c>
      <c r="F75" s="265">
        <v>7</v>
      </c>
      <c r="G75" s="265"/>
      <c r="H75" s="266">
        <v>4</v>
      </c>
      <c r="I75" s="263">
        <f aca="true" t="shared" si="6" ref="I75:I86">SUM(D75:H75)</f>
        <v>12</v>
      </c>
      <c r="J75" s="264">
        <v>3</v>
      </c>
      <c r="K75" s="265">
        <v>3</v>
      </c>
      <c r="L75" s="265">
        <v>4</v>
      </c>
      <c r="M75" s="265">
        <v>61</v>
      </c>
      <c r="N75" s="265">
        <v>1</v>
      </c>
      <c r="O75" s="267"/>
      <c r="P75" s="268">
        <f t="shared" si="5"/>
        <v>72</v>
      </c>
    </row>
    <row r="76" spans="1:16" s="5" customFormat="1" ht="12.75" customHeight="1">
      <c r="A76" s="261"/>
      <c r="B76" s="262" t="s">
        <v>197</v>
      </c>
      <c r="C76" s="263">
        <f t="shared" si="3"/>
        <v>1</v>
      </c>
      <c r="D76" s="269"/>
      <c r="E76" s="270"/>
      <c r="F76" s="270"/>
      <c r="G76" s="270"/>
      <c r="H76" s="271"/>
      <c r="I76" s="272">
        <f t="shared" si="6"/>
        <v>0</v>
      </c>
      <c r="J76" s="269">
        <v>1</v>
      </c>
      <c r="K76" s="270"/>
      <c r="L76" s="270"/>
      <c r="M76" s="270"/>
      <c r="N76" s="270"/>
      <c r="O76" s="273"/>
      <c r="P76" s="274">
        <f t="shared" si="5"/>
        <v>1</v>
      </c>
    </row>
    <row r="77" spans="1:16" s="5" customFormat="1" ht="12.75" customHeight="1">
      <c r="A77" s="261"/>
      <c r="B77" s="262" t="s">
        <v>198</v>
      </c>
      <c r="C77" s="263">
        <f t="shared" si="3"/>
        <v>2</v>
      </c>
      <c r="D77" s="264"/>
      <c r="E77" s="265"/>
      <c r="F77" s="265"/>
      <c r="G77" s="265"/>
      <c r="H77" s="266">
        <v>1</v>
      </c>
      <c r="I77" s="263">
        <f t="shared" si="6"/>
        <v>1</v>
      </c>
      <c r="J77" s="264"/>
      <c r="K77" s="265"/>
      <c r="L77" s="265"/>
      <c r="M77" s="265">
        <v>1</v>
      </c>
      <c r="N77" s="265"/>
      <c r="O77" s="267"/>
      <c r="P77" s="268">
        <f aca="true" t="shared" si="7" ref="P77:P84">SUM(J77:O77)</f>
        <v>1</v>
      </c>
    </row>
    <row r="78" spans="2:16" s="5" customFormat="1" ht="12.75" customHeight="1">
      <c r="B78" s="137" t="s">
        <v>207</v>
      </c>
      <c r="C78" s="263">
        <f t="shared" si="3"/>
        <v>1</v>
      </c>
      <c r="D78" s="269"/>
      <c r="E78" s="270"/>
      <c r="F78" s="270"/>
      <c r="G78" s="270"/>
      <c r="H78" s="271">
        <v>1</v>
      </c>
      <c r="I78" s="272">
        <f t="shared" si="6"/>
        <v>1</v>
      </c>
      <c r="J78" s="269"/>
      <c r="K78" s="270"/>
      <c r="L78" s="270"/>
      <c r="M78" s="270"/>
      <c r="N78" s="270"/>
      <c r="O78" s="273"/>
      <c r="P78" s="274">
        <f t="shared" si="7"/>
        <v>0</v>
      </c>
    </row>
    <row r="79" spans="1:16" s="5" customFormat="1" ht="12.75" customHeight="1">
      <c r="A79" s="261"/>
      <c r="B79" s="262" t="s">
        <v>95</v>
      </c>
      <c r="C79" s="263">
        <f t="shared" si="3"/>
        <v>2454</v>
      </c>
      <c r="D79" s="264">
        <v>14</v>
      </c>
      <c r="E79" s="265">
        <v>7</v>
      </c>
      <c r="F79" s="265">
        <v>1004</v>
      </c>
      <c r="G79" s="265">
        <v>2</v>
      </c>
      <c r="H79" s="266">
        <v>141</v>
      </c>
      <c r="I79" s="263">
        <f t="shared" si="6"/>
        <v>1168</v>
      </c>
      <c r="J79" s="264">
        <v>4</v>
      </c>
      <c r="K79" s="265">
        <v>17</v>
      </c>
      <c r="L79" s="265">
        <v>446</v>
      </c>
      <c r="M79" s="265">
        <v>767</v>
      </c>
      <c r="N79" s="265">
        <v>46</v>
      </c>
      <c r="O79" s="267">
        <v>6</v>
      </c>
      <c r="P79" s="268">
        <f t="shared" si="7"/>
        <v>1286</v>
      </c>
    </row>
    <row r="80" spans="1:16" s="5" customFormat="1" ht="12.75" customHeight="1">
      <c r="A80" s="261"/>
      <c r="B80" s="262" t="s">
        <v>124</v>
      </c>
      <c r="C80" s="263">
        <f t="shared" si="3"/>
        <v>8</v>
      </c>
      <c r="D80" s="269"/>
      <c r="E80" s="270">
        <v>1</v>
      </c>
      <c r="F80" s="270"/>
      <c r="G80" s="270"/>
      <c r="H80" s="271">
        <v>1</v>
      </c>
      <c r="I80" s="272">
        <f t="shared" si="6"/>
        <v>2</v>
      </c>
      <c r="J80" s="269">
        <v>1</v>
      </c>
      <c r="K80" s="270">
        <v>1</v>
      </c>
      <c r="L80" s="270"/>
      <c r="M80" s="270">
        <v>3</v>
      </c>
      <c r="N80" s="270"/>
      <c r="O80" s="273">
        <v>1</v>
      </c>
      <c r="P80" s="274">
        <f t="shared" si="7"/>
        <v>6</v>
      </c>
    </row>
    <row r="81" spans="1:16" s="5" customFormat="1" ht="12.75" customHeight="1">
      <c r="A81" s="261"/>
      <c r="B81" s="262" t="s">
        <v>108</v>
      </c>
      <c r="C81" s="263">
        <f>I81+P81</f>
        <v>32</v>
      </c>
      <c r="D81" s="264">
        <v>13</v>
      </c>
      <c r="E81" s="265"/>
      <c r="F81" s="265"/>
      <c r="G81" s="265"/>
      <c r="H81" s="266">
        <v>8</v>
      </c>
      <c r="I81" s="263">
        <f>SUM(D81:H81)</f>
        <v>21</v>
      </c>
      <c r="J81" s="264">
        <v>2</v>
      </c>
      <c r="K81" s="265"/>
      <c r="L81" s="265">
        <v>2</v>
      </c>
      <c r="M81" s="265">
        <v>3</v>
      </c>
      <c r="N81" s="265"/>
      <c r="O81" s="267">
        <v>4</v>
      </c>
      <c r="P81" s="268">
        <f t="shared" si="7"/>
        <v>11</v>
      </c>
    </row>
    <row r="82" spans="1:16" s="5" customFormat="1" ht="12.75" customHeight="1">
      <c r="A82" s="261"/>
      <c r="B82" s="262" t="s">
        <v>96</v>
      </c>
      <c r="C82" s="263">
        <f>I82+P82</f>
        <v>210</v>
      </c>
      <c r="D82" s="269"/>
      <c r="E82" s="270">
        <v>3</v>
      </c>
      <c r="F82" s="270">
        <v>4</v>
      </c>
      <c r="G82" s="270"/>
      <c r="H82" s="271">
        <v>1</v>
      </c>
      <c r="I82" s="272">
        <f>SUM(D82:H82)</f>
        <v>8</v>
      </c>
      <c r="J82" s="269">
        <v>136</v>
      </c>
      <c r="K82" s="270">
        <v>1</v>
      </c>
      <c r="L82" s="270">
        <v>15</v>
      </c>
      <c r="M82" s="270">
        <v>50</v>
      </c>
      <c r="N82" s="270"/>
      <c r="O82" s="273"/>
      <c r="P82" s="274">
        <f t="shared" si="7"/>
        <v>202</v>
      </c>
    </row>
    <row r="83" spans="1:16" s="5" customFormat="1" ht="12.75" customHeight="1">
      <c r="A83" s="261"/>
      <c r="B83" s="262" t="s">
        <v>97</v>
      </c>
      <c r="C83" s="263">
        <f>I83+P83</f>
        <v>39</v>
      </c>
      <c r="D83" s="264"/>
      <c r="E83" s="265">
        <v>3</v>
      </c>
      <c r="F83" s="265">
        <v>3</v>
      </c>
      <c r="G83" s="265"/>
      <c r="H83" s="266">
        <v>8</v>
      </c>
      <c r="I83" s="263">
        <f>SUM(D83:H83)</f>
        <v>14</v>
      </c>
      <c r="J83" s="264">
        <v>7</v>
      </c>
      <c r="K83" s="265"/>
      <c r="L83" s="265">
        <v>4</v>
      </c>
      <c r="M83" s="265">
        <v>6</v>
      </c>
      <c r="N83" s="265">
        <v>7</v>
      </c>
      <c r="O83" s="267">
        <v>1</v>
      </c>
      <c r="P83" s="268">
        <f t="shared" si="7"/>
        <v>25</v>
      </c>
    </row>
    <row r="84" spans="1:16" s="5" customFormat="1" ht="12.75" customHeight="1">
      <c r="A84" s="261"/>
      <c r="B84" s="262" t="s">
        <v>172</v>
      </c>
      <c r="C84" s="263">
        <f>I84+P84</f>
        <v>1</v>
      </c>
      <c r="D84" s="269"/>
      <c r="E84" s="270"/>
      <c r="F84" s="270"/>
      <c r="G84" s="270"/>
      <c r="H84" s="271"/>
      <c r="I84" s="272">
        <f>SUM(D84:H84)</f>
        <v>0</v>
      </c>
      <c r="J84" s="269"/>
      <c r="K84" s="270"/>
      <c r="L84" s="270"/>
      <c r="M84" s="270">
        <v>1</v>
      </c>
      <c r="N84" s="270"/>
      <c r="O84" s="273"/>
      <c r="P84" s="274">
        <f t="shared" si="7"/>
        <v>1</v>
      </c>
    </row>
    <row r="85" spans="1:16" s="5" customFormat="1" ht="12.75" customHeight="1" hidden="1">
      <c r="A85" s="261"/>
      <c r="B85" s="262"/>
      <c r="C85" s="263">
        <f t="shared" si="3"/>
        <v>0</v>
      </c>
      <c r="D85" s="264"/>
      <c r="E85" s="265"/>
      <c r="F85" s="265"/>
      <c r="G85" s="265"/>
      <c r="H85" s="266"/>
      <c r="I85" s="263">
        <f t="shared" si="6"/>
        <v>0</v>
      </c>
      <c r="J85" s="264"/>
      <c r="K85" s="265"/>
      <c r="L85" s="265"/>
      <c r="M85" s="265"/>
      <c r="N85" s="265"/>
      <c r="O85" s="267"/>
      <c r="P85" s="268">
        <f>SUM(J85:M85)</f>
        <v>0</v>
      </c>
    </row>
    <row r="86" spans="2:16" s="5" customFormat="1" ht="12.75" customHeight="1" hidden="1">
      <c r="B86" s="137"/>
      <c r="C86" s="1">
        <f t="shared" si="3"/>
        <v>0</v>
      </c>
      <c r="D86" s="246"/>
      <c r="E86" s="252"/>
      <c r="F86" s="252"/>
      <c r="G86" s="252"/>
      <c r="H86" s="249"/>
      <c r="I86" s="158">
        <f t="shared" si="6"/>
        <v>0</v>
      </c>
      <c r="J86" s="246">
        <v>0</v>
      </c>
      <c r="K86" s="252">
        <v>0</v>
      </c>
      <c r="L86" s="252">
        <v>0</v>
      </c>
      <c r="M86" s="252">
        <v>0</v>
      </c>
      <c r="N86" s="252">
        <v>0</v>
      </c>
      <c r="O86" s="260">
        <v>0</v>
      </c>
      <c r="P86" s="159">
        <f>SUM(J86:M86)</f>
        <v>0</v>
      </c>
    </row>
    <row r="87" spans="1:16" s="244" customFormat="1" ht="21.75" customHeight="1">
      <c r="A87" s="521" t="s">
        <v>80</v>
      </c>
      <c r="B87" s="522"/>
      <c r="C87" s="233">
        <f>I87+P87</f>
        <v>4344</v>
      </c>
      <c r="D87" s="247">
        <f aca="true" t="shared" si="8" ref="D87:P87">SUM(D4:D86)</f>
        <v>99</v>
      </c>
      <c r="E87" s="234">
        <f t="shared" si="8"/>
        <v>319</v>
      </c>
      <c r="F87" s="234">
        <f t="shared" si="8"/>
        <v>1082</v>
      </c>
      <c r="G87" s="234">
        <f t="shared" si="8"/>
        <v>11</v>
      </c>
      <c r="H87" s="250">
        <f t="shared" si="8"/>
        <v>277</v>
      </c>
      <c r="I87" s="236">
        <f t="shared" si="8"/>
        <v>1788</v>
      </c>
      <c r="J87" s="247">
        <f t="shared" si="8"/>
        <v>256</v>
      </c>
      <c r="K87" s="234">
        <f t="shared" si="8"/>
        <v>75</v>
      </c>
      <c r="L87" s="234">
        <f t="shared" si="8"/>
        <v>572</v>
      </c>
      <c r="M87" s="234">
        <f t="shared" si="8"/>
        <v>1512</v>
      </c>
      <c r="N87" s="234">
        <f t="shared" si="8"/>
        <v>92</v>
      </c>
      <c r="O87" s="235">
        <f t="shared" si="8"/>
        <v>49</v>
      </c>
      <c r="P87" s="242">
        <f t="shared" si="8"/>
        <v>2556</v>
      </c>
    </row>
    <row r="88" spans="1:16" s="5" customFormat="1" ht="12.75">
      <c r="A88" s="261"/>
      <c r="B88" s="262" t="s">
        <v>114</v>
      </c>
      <c r="C88" s="263">
        <f t="shared" si="3"/>
        <v>1</v>
      </c>
      <c r="D88" s="269"/>
      <c r="E88" s="270"/>
      <c r="F88" s="270"/>
      <c r="G88" s="270"/>
      <c r="H88" s="271"/>
      <c r="I88" s="272">
        <f aca="true" t="shared" si="9" ref="I88:I109">SUM(D88:H88)</f>
        <v>0</v>
      </c>
      <c r="J88" s="269"/>
      <c r="K88" s="270"/>
      <c r="L88" s="270">
        <v>1</v>
      </c>
      <c r="M88" s="270"/>
      <c r="N88" s="270"/>
      <c r="O88" s="273"/>
      <c r="P88" s="268">
        <f aca="true" t="shared" si="10" ref="P88:P109">SUM(J88:O88)</f>
        <v>1</v>
      </c>
    </row>
    <row r="89" spans="1:16" s="5" customFormat="1" ht="12.75">
      <c r="A89" s="275"/>
      <c r="B89" s="262" t="s">
        <v>125</v>
      </c>
      <c r="C89" s="263">
        <f>I89+P89</f>
        <v>1</v>
      </c>
      <c r="D89" s="264"/>
      <c r="E89" s="265"/>
      <c r="F89" s="265"/>
      <c r="G89" s="265"/>
      <c r="H89" s="266"/>
      <c r="I89" s="263">
        <f>SUM(D89:H89)</f>
        <v>0</v>
      </c>
      <c r="J89" s="264"/>
      <c r="K89" s="265"/>
      <c r="L89" s="265"/>
      <c r="M89" s="265">
        <v>1</v>
      </c>
      <c r="N89" s="265"/>
      <c r="O89" s="267"/>
      <c r="P89" s="268">
        <f>SUM(J89:O89)</f>
        <v>1</v>
      </c>
    </row>
    <row r="90" spans="1:16" s="5" customFormat="1" ht="12.75">
      <c r="A90" s="275"/>
      <c r="B90" s="262" t="s">
        <v>173</v>
      </c>
      <c r="C90" s="263">
        <f>I90+P90</f>
        <v>4</v>
      </c>
      <c r="D90" s="264">
        <v>1</v>
      </c>
      <c r="E90" s="265"/>
      <c r="F90" s="265"/>
      <c r="G90" s="265"/>
      <c r="H90" s="266"/>
      <c r="I90" s="263">
        <f>SUM(D90:H90)</f>
        <v>1</v>
      </c>
      <c r="J90" s="264"/>
      <c r="K90" s="265"/>
      <c r="L90" s="265">
        <v>1</v>
      </c>
      <c r="M90" s="265">
        <v>2</v>
      </c>
      <c r="N90" s="265"/>
      <c r="O90" s="267"/>
      <c r="P90" s="268">
        <f>SUM(J90:O90)</f>
        <v>3</v>
      </c>
    </row>
    <row r="91" spans="1:16" s="5" customFormat="1" ht="12.75">
      <c r="A91" s="261"/>
      <c r="B91" s="262" t="s">
        <v>126</v>
      </c>
      <c r="C91" s="263">
        <f t="shared" si="3"/>
        <v>158</v>
      </c>
      <c r="D91" s="264">
        <v>2</v>
      </c>
      <c r="E91" s="265">
        <v>4</v>
      </c>
      <c r="F91" s="265">
        <v>4</v>
      </c>
      <c r="G91" s="265">
        <v>11</v>
      </c>
      <c r="H91" s="266"/>
      <c r="I91" s="263">
        <f t="shared" si="9"/>
        <v>21</v>
      </c>
      <c r="J91" s="264">
        <v>1</v>
      </c>
      <c r="K91" s="265"/>
      <c r="L91" s="265"/>
      <c r="M91" s="265">
        <v>135</v>
      </c>
      <c r="N91" s="265">
        <v>1</v>
      </c>
      <c r="O91" s="267"/>
      <c r="P91" s="268">
        <f t="shared" si="10"/>
        <v>137</v>
      </c>
    </row>
    <row r="92" spans="1:16" s="5" customFormat="1" ht="12.75">
      <c r="A92" s="261"/>
      <c r="B92" s="262" t="s">
        <v>162</v>
      </c>
      <c r="C92" s="263">
        <f t="shared" si="3"/>
        <v>8</v>
      </c>
      <c r="D92" s="269"/>
      <c r="E92" s="270"/>
      <c r="F92" s="270"/>
      <c r="G92" s="270">
        <v>1</v>
      </c>
      <c r="H92" s="271"/>
      <c r="I92" s="272">
        <f t="shared" si="9"/>
        <v>1</v>
      </c>
      <c r="J92" s="269"/>
      <c r="K92" s="270"/>
      <c r="L92" s="270"/>
      <c r="M92" s="270">
        <v>7</v>
      </c>
      <c r="N92" s="270"/>
      <c r="O92" s="273"/>
      <c r="P92" s="268">
        <f t="shared" si="10"/>
        <v>7</v>
      </c>
    </row>
    <row r="93" spans="1:16" s="5" customFormat="1" ht="12.75">
      <c r="A93" s="261"/>
      <c r="B93" s="262" t="s">
        <v>115</v>
      </c>
      <c r="C93" s="263">
        <f t="shared" si="3"/>
        <v>2</v>
      </c>
      <c r="D93" s="264">
        <v>1</v>
      </c>
      <c r="E93" s="265"/>
      <c r="F93" s="265"/>
      <c r="G93" s="265"/>
      <c r="H93" s="266"/>
      <c r="I93" s="263">
        <f t="shared" si="9"/>
        <v>1</v>
      </c>
      <c r="J93" s="264"/>
      <c r="K93" s="265"/>
      <c r="L93" s="265"/>
      <c r="M93" s="265">
        <v>1</v>
      </c>
      <c r="N93" s="265"/>
      <c r="O93" s="267"/>
      <c r="P93" s="268">
        <f t="shared" si="10"/>
        <v>1</v>
      </c>
    </row>
    <row r="94" spans="1:16" s="5" customFormat="1" ht="12.75" customHeight="1">
      <c r="A94" s="261"/>
      <c r="B94" s="262" t="s">
        <v>175</v>
      </c>
      <c r="C94" s="263">
        <f t="shared" si="3"/>
        <v>3</v>
      </c>
      <c r="D94" s="264"/>
      <c r="E94" s="265">
        <v>1</v>
      </c>
      <c r="F94" s="265"/>
      <c r="G94" s="265"/>
      <c r="H94" s="266"/>
      <c r="I94" s="263">
        <f t="shared" si="9"/>
        <v>1</v>
      </c>
      <c r="J94" s="264"/>
      <c r="K94" s="265"/>
      <c r="L94" s="265"/>
      <c r="M94" s="265">
        <v>2</v>
      </c>
      <c r="N94" s="265"/>
      <c r="O94" s="267"/>
      <c r="P94" s="268">
        <f t="shared" si="10"/>
        <v>2</v>
      </c>
    </row>
    <row r="95" spans="1:16" s="5" customFormat="1" ht="12.75" customHeight="1">
      <c r="A95" s="261"/>
      <c r="B95" s="262" t="s">
        <v>147</v>
      </c>
      <c r="C95" s="263">
        <f t="shared" si="3"/>
        <v>3</v>
      </c>
      <c r="D95" s="264"/>
      <c r="E95" s="265"/>
      <c r="F95" s="265"/>
      <c r="G95" s="265"/>
      <c r="H95" s="266">
        <v>2</v>
      </c>
      <c r="I95" s="263">
        <f t="shared" si="9"/>
        <v>2</v>
      </c>
      <c r="J95" s="264"/>
      <c r="K95" s="265"/>
      <c r="L95" s="265"/>
      <c r="M95" s="265">
        <v>1</v>
      </c>
      <c r="N95" s="265"/>
      <c r="O95" s="267"/>
      <c r="P95" s="268">
        <f t="shared" si="10"/>
        <v>1</v>
      </c>
    </row>
    <row r="96" spans="1:16" s="5" customFormat="1" ht="12.75" customHeight="1">
      <c r="A96" s="261"/>
      <c r="B96" s="262" t="s">
        <v>116</v>
      </c>
      <c r="C96" s="263">
        <f t="shared" si="3"/>
        <v>3</v>
      </c>
      <c r="D96" s="269"/>
      <c r="E96" s="270"/>
      <c r="F96" s="270"/>
      <c r="G96" s="270"/>
      <c r="H96" s="271"/>
      <c r="I96" s="272">
        <f t="shared" si="9"/>
        <v>0</v>
      </c>
      <c r="J96" s="269"/>
      <c r="K96" s="270"/>
      <c r="L96" s="270"/>
      <c r="M96" s="270">
        <v>3</v>
      </c>
      <c r="N96" s="270"/>
      <c r="O96" s="273"/>
      <c r="P96" s="274">
        <f t="shared" si="10"/>
        <v>3</v>
      </c>
    </row>
    <row r="97" spans="1:16" s="5" customFormat="1" ht="12.75" customHeight="1">
      <c r="A97" s="261"/>
      <c r="B97" s="262" t="s">
        <v>222</v>
      </c>
      <c r="C97" s="263">
        <f t="shared" si="3"/>
        <v>2</v>
      </c>
      <c r="D97" s="264"/>
      <c r="E97" s="265"/>
      <c r="F97" s="265"/>
      <c r="G97" s="265"/>
      <c r="H97" s="266"/>
      <c r="I97" s="263">
        <f t="shared" si="9"/>
        <v>0</v>
      </c>
      <c r="J97" s="264"/>
      <c r="K97" s="265"/>
      <c r="L97" s="265"/>
      <c r="M97" s="265">
        <v>2</v>
      </c>
      <c r="N97" s="265"/>
      <c r="O97" s="267"/>
      <c r="P97" s="268">
        <f t="shared" si="10"/>
        <v>2</v>
      </c>
    </row>
    <row r="98" spans="1:16" s="5" customFormat="1" ht="12.75" customHeight="1">
      <c r="A98" s="261"/>
      <c r="B98" s="262" t="s">
        <v>223</v>
      </c>
      <c r="C98" s="263">
        <f t="shared" si="3"/>
        <v>2</v>
      </c>
      <c r="D98" s="269"/>
      <c r="E98" s="270"/>
      <c r="F98" s="270"/>
      <c r="G98" s="270"/>
      <c r="H98" s="271">
        <v>2</v>
      </c>
      <c r="I98" s="272">
        <f t="shared" si="9"/>
        <v>2</v>
      </c>
      <c r="J98" s="269"/>
      <c r="K98" s="270"/>
      <c r="L98" s="270"/>
      <c r="M98" s="270"/>
      <c r="N98" s="270"/>
      <c r="O98" s="273"/>
      <c r="P98" s="274">
        <f t="shared" si="10"/>
        <v>0</v>
      </c>
    </row>
    <row r="99" spans="1:16" s="5" customFormat="1" ht="12.75" customHeight="1">
      <c r="A99" s="261"/>
      <c r="B99" s="262" t="s">
        <v>176</v>
      </c>
      <c r="C99" s="263">
        <f t="shared" si="3"/>
        <v>4</v>
      </c>
      <c r="D99" s="264"/>
      <c r="E99" s="265"/>
      <c r="F99" s="265">
        <v>1</v>
      </c>
      <c r="G99" s="265"/>
      <c r="H99" s="266">
        <v>1</v>
      </c>
      <c r="I99" s="263">
        <f t="shared" si="9"/>
        <v>2</v>
      </c>
      <c r="J99" s="264"/>
      <c r="K99" s="265"/>
      <c r="L99" s="265"/>
      <c r="M99" s="265">
        <v>2</v>
      </c>
      <c r="N99" s="265"/>
      <c r="O99" s="267"/>
      <c r="P99" s="268">
        <f t="shared" si="10"/>
        <v>2</v>
      </c>
    </row>
    <row r="100" spans="1:16" s="5" customFormat="1" ht="12.75" customHeight="1">
      <c r="A100" s="261"/>
      <c r="B100" s="262" t="s">
        <v>109</v>
      </c>
      <c r="C100" s="263">
        <f t="shared" si="3"/>
        <v>24</v>
      </c>
      <c r="D100" s="269">
        <v>2</v>
      </c>
      <c r="E100" s="270">
        <v>2</v>
      </c>
      <c r="F100" s="270"/>
      <c r="G100" s="270"/>
      <c r="H100" s="271"/>
      <c r="I100" s="272">
        <f t="shared" si="9"/>
        <v>4</v>
      </c>
      <c r="J100" s="269">
        <v>9</v>
      </c>
      <c r="K100" s="270"/>
      <c r="L100" s="270"/>
      <c r="M100" s="270">
        <v>11</v>
      </c>
      <c r="N100" s="270"/>
      <c r="O100" s="273"/>
      <c r="P100" s="274">
        <f t="shared" si="10"/>
        <v>20</v>
      </c>
    </row>
    <row r="101" spans="1:16" s="5" customFormat="1" ht="12.75" customHeight="1">
      <c r="A101" s="261"/>
      <c r="B101" s="262" t="s">
        <v>177</v>
      </c>
      <c r="C101" s="263">
        <f t="shared" si="3"/>
        <v>7</v>
      </c>
      <c r="D101" s="264"/>
      <c r="E101" s="265"/>
      <c r="F101" s="265"/>
      <c r="G101" s="265"/>
      <c r="H101" s="266"/>
      <c r="I101" s="263">
        <f t="shared" si="9"/>
        <v>0</v>
      </c>
      <c r="J101" s="264">
        <v>3</v>
      </c>
      <c r="K101" s="265"/>
      <c r="L101" s="265"/>
      <c r="M101" s="265">
        <v>4</v>
      </c>
      <c r="N101" s="265"/>
      <c r="O101" s="267"/>
      <c r="P101" s="268">
        <f t="shared" si="10"/>
        <v>7</v>
      </c>
    </row>
    <row r="102" spans="1:16" s="5" customFormat="1" ht="12.75" customHeight="1">
      <c r="A102" s="261"/>
      <c r="B102" s="262" t="s">
        <v>148</v>
      </c>
      <c r="C102" s="263">
        <f>I102+P102</f>
        <v>4</v>
      </c>
      <c r="D102" s="264"/>
      <c r="E102" s="265"/>
      <c r="F102" s="265"/>
      <c r="G102" s="265"/>
      <c r="H102" s="266"/>
      <c r="I102" s="263">
        <f>SUM(D102:H102)</f>
        <v>0</v>
      </c>
      <c r="J102" s="264"/>
      <c r="K102" s="265"/>
      <c r="L102" s="265"/>
      <c r="M102" s="265">
        <v>4</v>
      </c>
      <c r="N102" s="265"/>
      <c r="O102" s="267"/>
      <c r="P102" s="268">
        <f>SUM(J102:O102)</f>
        <v>4</v>
      </c>
    </row>
    <row r="103" spans="1:16" s="5" customFormat="1" ht="12.75" customHeight="1">
      <c r="A103" s="261"/>
      <c r="B103" s="262" t="s">
        <v>178</v>
      </c>
      <c r="C103" s="263">
        <f>I103+P103</f>
        <v>2</v>
      </c>
      <c r="D103" s="269"/>
      <c r="E103" s="270"/>
      <c r="F103" s="270"/>
      <c r="G103" s="270"/>
      <c r="H103" s="271"/>
      <c r="I103" s="272">
        <f>SUM(D103:H103)</f>
        <v>0</v>
      </c>
      <c r="J103" s="269"/>
      <c r="K103" s="270"/>
      <c r="L103" s="270"/>
      <c r="M103" s="270">
        <v>2</v>
      </c>
      <c r="N103" s="270"/>
      <c r="O103" s="273"/>
      <c r="P103" s="274">
        <f>SUM(J103:O103)</f>
        <v>2</v>
      </c>
    </row>
    <row r="104" spans="2:16" s="5" customFormat="1" ht="12.75" customHeight="1">
      <c r="B104" s="281" t="s">
        <v>98</v>
      </c>
      <c r="C104" s="263">
        <f>I104+P104</f>
        <v>323</v>
      </c>
      <c r="D104" s="264">
        <v>41</v>
      </c>
      <c r="E104" s="265">
        <v>26</v>
      </c>
      <c r="F104" s="265">
        <v>54</v>
      </c>
      <c r="G104" s="265">
        <v>107</v>
      </c>
      <c r="H104" s="266">
        <v>70</v>
      </c>
      <c r="I104" s="263">
        <f>SUM(D104:H104)</f>
        <v>298</v>
      </c>
      <c r="J104" s="264"/>
      <c r="K104" s="265"/>
      <c r="L104" s="265"/>
      <c r="M104" s="265">
        <v>16</v>
      </c>
      <c r="N104" s="265">
        <v>4</v>
      </c>
      <c r="O104" s="267">
        <v>5</v>
      </c>
      <c r="P104" s="268">
        <f>SUM(J104:O104)</f>
        <v>25</v>
      </c>
    </row>
    <row r="105" spans="1:16" s="5" customFormat="1" ht="12.75" customHeight="1">
      <c r="A105" s="261"/>
      <c r="B105" s="262" t="s">
        <v>199</v>
      </c>
      <c r="C105" s="263">
        <f t="shared" si="3"/>
        <v>3</v>
      </c>
      <c r="D105" s="269"/>
      <c r="E105" s="270"/>
      <c r="F105" s="270">
        <v>1</v>
      </c>
      <c r="G105" s="270"/>
      <c r="H105" s="271"/>
      <c r="I105" s="272">
        <f t="shared" si="9"/>
        <v>1</v>
      </c>
      <c r="J105" s="269"/>
      <c r="K105" s="270">
        <v>1</v>
      </c>
      <c r="L105" s="270"/>
      <c r="M105" s="270">
        <v>1</v>
      </c>
      <c r="N105" s="270"/>
      <c r="O105" s="273"/>
      <c r="P105" s="274">
        <f t="shared" si="10"/>
        <v>2</v>
      </c>
    </row>
    <row r="106" spans="1:16" s="5" customFormat="1" ht="12.75" customHeight="1">
      <c r="A106" s="261"/>
      <c r="B106" s="262" t="s">
        <v>179</v>
      </c>
      <c r="C106" s="263">
        <f t="shared" si="3"/>
        <v>1</v>
      </c>
      <c r="D106" s="264"/>
      <c r="E106" s="265"/>
      <c r="F106" s="265"/>
      <c r="G106" s="265"/>
      <c r="H106" s="266"/>
      <c r="I106" s="263">
        <f t="shared" si="9"/>
        <v>0</v>
      </c>
      <c r="J106" s="264"/>
      <c r="K106" s="265">
        <v>1</v>
      </c>
      <c r="L106" s="265"/>
      <c r="M106" s="265"/>
      <c r="N106" s="265"/>
      <c r="O106" s="267"/>
      <c r="P106" s="268">
        <f t="shared" si="10"/>
        <v>1</v>
      </c>
    </row>
    <row r="107" spans="1:16" s="5" customFormat="1" ht="12.75" customHeight="1">
      <c r="A107" s="261"/>
      <c r="B107" s="262" t="s">
        <v>127</v>
      </c>
      <c r="C107" s="263">
        <f t="shared" si="3"/>
        <v>12</v>
      </c>
      <c r="D107" s="269"/>
      <c r="E107" s="270"/>
      <c r="F107" s="270"/>
      <c r="G107" s="270">
        <v>2</v>
      </c>
      <c r="H107" s="271"/>
      <c r="I107" s="272">
        <f t="shared" si="9"/>
        <v>2</v>
      </c>
      <c r="J107" s="269"/>
      <c r="K107" s="270"/>
      <c r="L107" s="270"/>
      <c r="M107" s="270">
        <v>3</v>
      </c>
      <c r="N107" s="270">
        <v>7</v>
      </c>
      <c r="O107" s="273"/>
      <c r="P107" s="274">
        <f t="shared" si="10"/>
        <v>10</v>
      </c>
    </row>
    <row r="108" spans="2:16" s="5" customFormat="1" ht="12.75" customHeight="1" hidden="1">
      <c r="B108" s="281"/>
      <c r="C108" s="263">
        <f t="shared" si="3"/>
        <v>0</v>
      </c>
      <c r="D108" s="264"/>
      <c r="E108" s="265"/>
      <c r="F108" s="265"/>
      <c r="G108" s="265"/>
      <c r="H108" s="266"/>
      <c r="I108" s="263">
        <f t="shared" si="9"/>
        <v>0</v>
      </c>
      <c r="J108" s="264"/>
      <c r="K108" s="265"/>
      <c r="L108" s="265"/>
      <c r="M108" s="265"/>
      <c r="N108" s="265"/>
      <c r="O108" s="267"/>
      <c r="P108" s="268">
        <f t="shared" si="10"/>
        <v>0</v>
      </c>
    </row>
    <row r="109" spans="2:16" s="5" customFormat="1" ht="12.75" customHeight="1" hidden="1">
      <c r="B109" s="137"/>
      <c r="C109" s="1">
        <f t="shared" si="3"/>
        <v>0</v>
      </c>
      <c r="D109" s="246"/>
      <c r="E109" s="252"/>
      <c r="F109" s="252"/>
      <c r="G109" s="252"/>
      <c r="H109" s="249"/>
      <c r="I109" s="158">
        <f t="shared" si="9"/>
        <v>0</v>
      </c>
      <c r="J109" s="246"/>
      <c r="K109" s="252"/>
      <c r="L109" s="252"/>
      <c r="M109" s="252"/>
      <c r="N109" s="252"/>
      <c r="O109" s="260"/>
      <c r="P109" s="159">
        <f t="shared" si="10"/>
        <v>0</v>
      </c>
    </row>
    <row r="110" spans="1:16" s="165" customFormat="1" ht="20.25" customHeight="1">
      <c r="A110" s="521" t="s">
        <v>81</v>
      </c>
      <c r="B110" s="522"/>
      <c r="C110" s="237">
        <f t="shared" si="3"/>
        <v>567</v>
      </c>
      <c r="D110" s="248">
        <f aca="true" t="shared" si="11" ref="D110:P110">SUM(D88:D109)</f>
        <v>47</v>
      </c>
      <c r="E110" s="238">
        <f t="shared" si="11"/>
        <v>33</v>
      </c>
      <c r="F110" s="238">
        <f t="shared" si="11"/>
        <v>60</v>
      </c>
      <c r="G110" s="238">
        <f t="shared" si="11"/>
        <v>121</v>
      </c>
      <c r="H110" s="251">
        <f t="shared" si="11"/>
        <v>75</v>
      </c>
      <c r="I110" s="240">
        <f t="shared" si="11"/>
        <v>336</v>
      </c>
      <c r="J110" s="241">
        <f t="shared" si="11"/>
        <v>13</v>
      </c>
      <c r="K110" s="238">
        <f t="shared" si="11"/>
        <v>2</v>
      </c>
      <c r="L110" s="238">
        <f t="shared" si="11"/>
        <v>2</v>
      </c>
      <c r="M110" s="238">
        <f t="shared" si="11"/>
        <v>197</v>
      </c>
      <c r="N110" s="238">
        <f t="shared" si="11"/>
        <v>12</v>
      </c>
      <c r="O110" s="239">
        <f t="shared" si="11"/>
        <v>5</v>
      </c>
      <c r="P110" s="243">
        <f t="shared" si="11"/>
        <v>231</v>
      </c>
    </row>
    <row r="111" spans="1:16" ht="19.5" customHeight="1">
      <c r="A111" s="523" t="s">
        <v>48</v>
      </c>
      <c r="B111" s="524"/>
      <c r="C111" s="345">
        <f>I111+P111</f>
        <v>4911</v>
      </c>
      <c r="D111" s="346">
        <f aca="true" t="shared" si="12" ref="D111:P111">D87+D110</f>
        <v>146</v>
      </c>
      <c r="E111" s="347">
        <f t="shared" si="12"/>
        <v>352</v>
      </c>
      <c r="F111" s="347">
        <f t="shared" si="12"/>
        <v>1142</v>
      </c>
      <c r="G111" s="347">
        <f t="shared" si="12"/>
        <v>132</v>
      </c>
      <c r="H111" s="348">
        <f t="shared" si="12"/>
        <v>352</v>
      </c>
      <c r="I111" s="348">
        <f t="shared" si="12"/>
        <v>2124</v>
      </c>
      <c r="J111" s="346">
        <f t="shared" si="12"/>
        <v>269</v>
      </c>
      <c r="K111" s="347">
        <f t="shared" si="12"/>
        <v>77</v>
      </c>
      <c r="L111" s="347">
        <f t="shared" si="12"/>
        <v>574</v>
      </c>
      <c r="M111" s="347">
        <f t="shared" si="12"/>
        <v>1709</v>
      </c>
      <c r="N111" s="347">
        <f t="shared" si="12"/>
        <v>104</v>
      </c>
      <c r="O111" s="349">
        <f t="shared" si="12"/>
        <v>54</v>
      </c>
      <c r="P111" s="346">
        <f t="shared" si="12"/>
        <v>2787</v>
      </c>
    </row>
    <row r="113" ht="12.75">
      <c r="B113" s="138" t="s">
        <v>99</v>
      </c>
    </row>
  </sheetData>
  <sheetProtection/>
  <mergeCells count="5">
    <mergeCell ref="A1:P1"/>
    <mergeCell ref="A3:B3"/>
    <mergeCell ref="A87:B87"/>
    <mergeCell ref="A110:B110"/>
    <mergeCell ref="A111:B111"/>
  </mergeCells>
  <printOptions horizontalCentered="1" verticalCentered="1"/>
  <pageMargins left="0.6692913385826772" right="0.35433070866141736" top="0.2362204724409449" bottom="0.2755905511811024" header="0" footer="0"/>
  <pageSetup fitToHeight="1" fitToWidth="1" horizontalDpi="300" verticalDpi="3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5"/>
  <dimension ref="A1:O22"/>
  <sheetViews>
    <sheetView showGridLines="0" showZeros="0" tabSelected="1" zoomScale="75" zoomScaleNormal="75" zoomScalePageLayoutView="0" workbookViewId="0" topLeftCell="A1">
      <pane xSplit="1" ySplit="5" topLeftCell="B6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K15" sqref="K15"/>
    </sheetView>
  </sheetViews>
  <sheetFormatPr defaultColWidth="9.00390625" defaultRowHeight="12.75"/>
  <cols>
    <col min="1" max="1" width="22.875" style="384" customWidth="1"/>
    <col min="2" max="5" width="20.875" style="384" customWidth="1"/>
    <col min="6" max="16384" width="9.125" style="384" customWidth="1"/>
  </cols>
  <sheetData>
    <row r="1" s="413" customFormat="1" ht="25.5" customHeight="1">
      <c r="A1" s="415" t="s">
        <v>232</v>
      </c>
    </row>
    <row r="2" spans="1:5" s="413" customFormat="1" ht="30.75" customHeight="1">
      <c r="A2" s="414"/>
      <c r="B2" s="525" t="s">
        <v>185</v>
      </c>
      <c r="C2" s="526"/>
      <c r="D2" s="525" t="s">
        <v>184</v>
      </c>
      <c r="E2" s="529"/>
    </row>
    <row r="3" spans="1:10" s="389" customFormat="1" ht="13.5" customHeight="1">
      <c r="A3" s="412"/>
      <c r="B3" s="527"/>
      <c r="C3" s="528"/>
      <c r="D3" s="527"/>
      <c r="E3" s="530"/>
      <c r="F3" s="403"/>
      <c r="G3" s="403"/>
      <c r="H3" s="403"/>
      <c r="I3" s="403"/>
      <c r="J3" s="403"/>
    </row>
    <row r="4" spans="1:15" s="389" customFormat="1" ht="18" customHeight="1">
      <c r="A4" s="412" t="s">
        <v>50</v>
      </c>
      <c r="B4" s="411" t="s">
        <v>212</v>
      </c>
      <c r="C4" s="410" t="s">
        <v>213</v>
      </c>
      <c r="D4" s="409" t="s">
        <v>212</v>
      </c>
      <c r="E4" s="408" t="s">
        <v>213</v>
      </c>
      <c r="F4" s="403"/>
      <c r="G4" s="403"/>
      <c r="H4" s="403"/>
      <c r="I4" s="403"/>
      <c r="J4" s="403"/>
      <c r="K4" s="403"/>
      <c r="L4" s="403"/>
      <c r="M4" s="403"/>
      <c r="N4" s="403"/>
      <c r="O4" s="403"/>
    </row>
    <row r="5" spans="1:15" s="389" customFormat="1" ht="31.5" customHeight="1">
      <c r="A5" s="407" t="s">
        <v>49</v>
      </c>
      <c r="B5" s="406">
        <v>7668</v>
      </c>
      <c r="C5" s="406">
        <f>C11+C16</f>
        <v>2289</v>
      </c>
      <c r="D5" s="405">
        <v>2063</v>
      </c>
      <c r="E5" s="404">
        <f>E11+E16</f>
        <v>3499</v>
      </c>
      <c r="F5" s="403"/>
      <c r="G5" s="403"/>
      <c r="H5" s="403"/>
      <c r="I5" s="403"/>
      <c r="J5" s="403"/>
      <c r="K5" s="403"/>
      <c r="L5" s="403"/>
      <c r="M5" s="403"/>
      <c r="N5" s="403"/>
      <c r="O5" s="403"/>
    </row>
    <row r="6" spans="1:5" s="389" customFormat="1" ht="25.5" customHeight="1">
      <c r="A6" s="397" t="s">
        <v>52</v>
      </c>
      <c r="B6" s="396">
        <v>225</v>
      </c>
      <c r="C6" s="396">
        <f>'[7]11'!$B$6</f>
        <v>18</v>
      </c>
      <c r="D6" s="395">
        <v>2</v>
      </c>
      <c r="E6" s="402">
        <f>'[7]11'!$D$6</f>
        <v>0</v>
      </c>
    </row>
    <row r="7" spans="1:5" s="389" customFormat="1" ht="25.5" customHeight="1">
      <c r="A7" s="397" t="s">
        <v>54</v>
      </c>
      <c r="B7" s="396">
        <v>950</v>
      </c>
      <c r="C7" s="396">
        <f>'[7]11'!$B$7</f>
        <v>461</v>
      </c>
      <c r="D7" s="395">
        <v>4</v>
      </c>
      <c r="E7" s="394">
        <f>'[7]11'!$D$7</f>
        <v>1</v>
      </c>
    </row>
    <row r="8" spans="1:5" s="389" customFormat="1" ht="25.5" customHeight="1">
      <c r="A8" s="397" t="s">
        <v>55</v>
      </c>
      <c r="B8" s="396">
        <v>5144</v>
      </c>
      <c r="C8" s="396">
        <f>'[7]11'!$B$8</f>
        <v>532</v>
      </c>
      <c r="D8" s="395">
        <v>5</v>
      </c>
      <c r="E8" s="394">
        <f>'[7]11'!$D$8</f>
        <v>3</v>
      </c>
    </row>
    <row r="9" spans="1:5" s="389" customFormat="1" ht="25.5" customHeight="1">
      <c r="A9" s="397" t="s">
        <v>59</v>
      </c>
      <c r="B9" s="396">
        <v>0</v>
      </c>
      <c r="C9" s="396">
        <f>'[7]11'!$B$9</f>
        <v>0</v>
      </c>
      <c r="D9" s="395">
        <v>14</v>
      </c>
      <c r="E9" s="394">
        <f>'[7]11'!$D$9</f>
        <v>76</v>
      </c>
    </row>
    <row r="10" spans="1:5" s="389" customFormat="1" ht="25.5" customHeight="1">
      <c r="A10" s="397" t="s">
        <v>60</v>
      </c>
      <c r="B10" s="396">
        <v>1037</v>
      </c>
      <c r="C10" s="396">
        <f>'[7]11'!$B$10</f>
        <v>1162</v>
      </c>
      <c r="D10" s="395">
        <v>759</v>
      </c>
      <c r="E10" s="394">
        <f>'[7]11'!$D$10</f>
        <v>1205</v>
      </c>
    </row>
    <row r="11" spans="1:5" s="389" customFormat="1" ht="34.5" customHeight="1">
      <c r="A11" s="401" t="s">
        <v>79</v>
      </c>
      <c r="B11" s="400">
        <v>7356</v>
      </c>
      <c r="C11" s="398">
        <f>SUM(C6:C10)</f>
        <v>2173</v>
      </c>
      <c r="D11" s="399">
        <v>784</v>
      </c>
      <c r="E11" s="398">
        <f>SUM(E6:E10)</f>
        <v>1285</v>
      </c>
    </row>
    <row r="12" spans="1:5" s="389" customFormat="1" ht="25.5" customHeight="1">
      <c r="A12" s="397" t="s">
        <v>53</v>
      </c>
      <c r="B12" s="396">
        <v>186</v>
      </c>
      <c r="C12" s="396">
        <f>'[7]11'!$B$12</f>
        <v>68</v>
      </c>
      <c r="D12" s="395">
        <v>5</v>
      </c>
      <c r="E12" s="394">
        <f>'[7]11'!$D$12</f>
        <v>3</v>
      </c>
    </row>
    <row r="13" spans="1:5" s="389" customFormat="1" ht="25.5" customHeight="1">
      <c r="A13" s="397" t="s">
        <v>56</v>
      </c>
      <c r="B13" s="396">
        <v>12</v>
      </c>
      <c r="C13" s="396">
        <f>'[7]11'!$B$13</f>
        <v>15</v>
      </c>
      <c r="D13" s="395">
        <v>13</v>
      </c>
      <c r="E13" s="394">
        <f>'[7]11'!$D$13</f>
        <v>0</v>
      </c>
    </row>
    <row r="14" spans="1:5" ht="25.5" customHeight="1">
      <c r="A14" s="397" t="s">
        <v>57</v>
      </c>
      <c r="B14" s="396">
        <v>47</v>
      </c>
      <c r="C14" s="396">
        <f>'[7]11'!$B$14</f>
        <v>5</v>
      </c>
      <c r="D14" s="395">
        <v>54</v>
      </c>
      <c r="E14" s="394">
        <f>'[7]11'!$D$14</f>
        <v>105</v>
      </c>
    </row>
    <row r="15" spans="1:5" s="389" customFormat="1" ht="25.5" customHeight="1">
      <c r="A15" s="397" t="s">
        <v>58</v>
      </c>
      <c r="B15" s="396">
        <v>67</v>
      </c>
      <c r="C15" s="396">
        <f>'[7]11'!$B$15</f>
        <v>28</v>
      </c>
      <c r="D15" s="395">
        <v>1207</v>
      </c>
      <c r="E15" s="394">
        <f>'[7]11'!$D$15</f>
        <v>2106</v>
      </c>
    </row>
    <row r="16" spans="1:5" s="389" customFormat="1" ht="34.5" customHeight="1">
      <c r="A16" s="393" t="s">
        <v>0</v>
      </c>
      <c r="B16" s="392">
        <v>312</v>
      </c>
      <c r="C16" s="390">
        <f>SUM(C12:C15)</f>
        <v>116</v>
      </c>
      <c r="D16" s="391">
        <v>1279</v>
      </c>
      <c r="E16" s="390">
        <f>SUM(E12:E15)</f>
        <v>2214</v>
      </c>
    </row>
    <row r="18" s="383" customFormat="1" ht="25.5" customHeight="1">
      <c r="A18" s="388" t="s">
        <v>183</v>
      </c>
    </row>
    <row r="19" s="387" customFormat="1" ht="18" customHeight="1"/>
    <row r="20" spans="1:5" s="386" customFormat="1" ht="72" customHeight="1">
      <c r="A20" s="531" t="s">
        <v>224</v>
      </c>
      <c r="B20" s="532"/>
      <c r="C20" s="532"/>
      <c r="D20" s="532"/>
      <c r="E20" s="532"/>
    </row>
    <row r="22" ht="15.75">
      <c r="B22" s="385"/>
    </row>
  </sheetData>
  <sheetProtection/>
  <mergeCells count="3">
    <mergeCell ref="B2:C3"/>
    <mergeCell ref="D2:E3"/>
    <mergeCell ref="A20:E20"/>
  </mergeCells>
  <printOptions horizontalCentered="1" verticalCentered="1"/>
  <pageMargins left="0.2362204724409449" right="0.2362204724409449" top="0.7874015748031497" bottom="0.6692913385826772" header="0.31496062992125984" footer="0.31496062992125984"/>
  <pageSetup horizontalDpi="1200" verticalDpi="12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36"/>
  <sheetViews>
    <sheetView showGridLines="0" showZeros="0" zoomScale="70" zoomScaleNormal="70" zoomScalePageLayoutView="0" workbookViewId="0" topLeftCell="A1">
      <selection activeCell="I27" sqref="I27"/>
    </sheetView>
  </sheetViews>
  <sheetFormatPr defaultColWidth="9.00390625" defaultRowHeight="12.75"/>
  <cols>
    <col min="1" max="1" width="15.375" style="181" customWidth="1"/>
    <col min="2" max="2" width="23.125" style="181" customWidth="1"/>
    <col min="3" max="4" width="17.375" style="215" customWidth="1"/>
    <col min="5" max="6" width="17.375" style="216" customWidth="1"/>
    <col min="7" max="7" width="3.375" style="181" customWidth="1"/>
    <col min="8" max="8" width="23.00390625" style="181" customWidth="1"/>
    <col min="9" max="9" width="28.875" style="181" customWidth="1"/>
    <col min="10" max="10" width="16.875" style="217" customWidth="1"/>
    <col min="11" max="11" width="16.375" style="217" customWidth="1"/>
    <col min="12" max="12" width="18.75390625" style="216" customWidth="1"/>
    <col min="13" max="13" width="19.25390625" style="216" customWidth="1"/>
    <col min="14" max="16384" width="9.125" style="181" customWidth="1"/>
  </cols>
  <sheetData>
    <row r="1" spans="1:6" s="166" customFormat="1" ht="19.5" customHeight="1">
      <c r="A1" s="224" t="s">
        <v>233</v>
      </c>
      <c r="B1" s="218"/>
      <c r="C1" s="218"/>
      <c r="D1" s="218"/>
      <c r="E1" s="222"/>
      <c r="F1" s="222"/>
    </row>
    <row r="2" spans="1:6" s="166" customFormat="1" ht="7.5" customHeight="1" thickBot="1">
      <c r="A2" s="224"/>
      <c r="B2" s="218"/>
      <c r="C2" s="218"/>
      <c r="D2" s="218"/>
      <c r="E2" s="222"/>
      <c r="F2" s="222"/>
    </row>
    <row r="3" spans="1:13" s="171" customFormat="1" ht="15.75" customHeight="1" thickTop="1">
      <c r="A3" s="167"/>
      <c r="B3" s="167" t="s">
        <v>72</v>
      </c>
      <c r="C3" s="168" t="s">
        <v>33</v>
      </c>
      <c r="D3" s="168"/>
      <c r="E3" s="169" t="s">
        <v>34</v>
      </c>
      <c r="F3" s="170"/>
      <c r="H3" s="167" t="s">
        <v>32</v>
      </c>
      <c r="I3" s="167" t="s">
        <v>72</v>
      </c>
      <c r="J3" s="168" t="s">
        <v>33</v>
      </c>
      <c r="K3" s="168"/>
      <c r="L3" s="169" t="s">
        <v>34</v>
      </c>
      <c r="M3" s="170"/>
    </row>
    <row r="4" spans="1:14" s="171" customFormat="1" ht="15.75" customHeight="1" thickBot="1">
      <c r="A4" s="172"/>
      <c r="B4" s="172"/>
      <c r="C4" s="223" t="s">
        <v>212</v>
      </c>
      <c r="D4" s="174" t="s">
        <v>213</v>
      </c>
      <c r="E4" s="173" t="s">
        <v>212</v>
      </c>
      <c r="F4" s="174" t="s">
        <v>213</v>
      </c>
      <c r="G4" s="175"/>
      <c r="H4" s="176"/>
      <c r="I4" s="176"/>
      <c r="J4" s="223" t="s">
        <v>212</v>
      </c>
      <c r="K4" s="174" t="s">
        <v>213</v>
      </c>
      <c r="L4" s="173" t="s">
        <v>212</v>
      </c>
      <c r="M4" s="174" t="s">
        <v>213</v>
      </c>
      <c r="N4" s="175"/>
    </row>
    <row r="5" spans="1:19" s="171" customFormat="1" ht="15.75" customHeight="1" thickBot="1" thickTop="1">
      <c r="A5" s="177"/>
      <c r="B5" s="177"/>
      <c r="C5" s="178"/>
      <c r="D5" s="178"/>
      <c r="E5" s="178"/>
      <c r="F5" s="178"/>
      <c r="G5" s="175"/>
      <c r="H5" s="179"/>
      <c r="I5" s="179"/>
      <c r="J5" s="178"/>
      <c r="K5" s="178"/>
      <c r="L5" s="178"/>
      <c r="M5" s="178"/>
      <c r="N5" s="175"/>
      <c r="O5" s="175"/>
      <c r="P5" s="175"/>
      <c r="Q5" s="175"/>
      <c r="R5" s="175"/>
      <c r="S5" s="175"/>
    </row>
    <row r="6" spans="1:19" ht="24" customHeight="1" thickTop="1">
      <c r="A6" s="350" t="s">
        <v>35</v>
      </c>
      <c r="B6" s="350" t="s">
        <v>68</v>
      </c>
      <c r="C6" s="351"/>
      <c r="D6" s="352"/>
      <c r="E6" s="353">
        <f>'[6]20. Przemyt - towary'!$E$6</f>
        <v>9665388.06</v>
      </c>
      <c r="F6" s="353">
        <f>'[6]20. Przemyt - towary'!$F$6</f>
        <v>11644809.174</v>
      </c>
      <c r="G6" s="180"/>
      <c r="H6" s="364" t="s">
        <v>36</v>
      </c>
      <c r="I6" s="364" t="s">
        <v>68</v>
      </c>
      <c r="J6" s="418">
        <f>SUM(J7:J9)</f>
        <v>0</v>
      </c>
      <c r="K6" s="365">
        <f>SUM(K7:K9)</f>
        <v>79</v>
      </c>
      <c r="L6" s="419">
        <v>0</v>
      </c>
      <c r="M6" s="353">
        <v>37000</v>
      </c>
      <c r="N6" s="180"/>
      <c r="O6" s="180"/>
      <c r="P6" s="180"/>
      <c r="Q6" s="180"/>
      <c r="R6" s="180"/>
      <c r="S6" s="180"/>
    </row>
    <row r="7" spans="1:13" ht="19.5" customHeight="1">
      <c r="A7" s="185" t="s">
        <v>5</v>
      </c>
      <c r="B7" s="295" t="s">
        <v>6</v>
      </c>
      <c r="C7" s="298">
        <f>'[6]20. Przemyt - towary'!$C$7</f>
        <v>21.491629000000007</v>
      </c>
      <c r="D7" s="416">
        <f>'[6]20. Przemyt - towary'!$D$7</f>
        <v>23.028345999999996</v>
      </c>
      <c r="E7" s="183">
        <f>'[6]20. Przemyt - towary'!$E$7</f>
        <v>788973.6699999999</v>
      </c>
      <c r="F7" s="184">
        <f>'[6]20. Przemyt - towary'!$F$7</f>
        <v>905355.7699999999</v>
      </c>
      <c r="H7" s="182" t="s">
        <v>5</v>
      </c>
      <c r="I7" s="182" t="s">
        <v>7</v>
      </c>
      <c r="J7" s="420"/>
      <c r="K7" s="187"/>
      <c r="L7" s="421"/>
      <c r="M7" s="422"/>
    </row>
    <row r="8" spans="1:13" ht="19.5" customHeight="1">
      <c r="A8" s="185"/>
      <c r="B8" s="295" t="s">
        <v>8</v>
      </c>
      <c r="C8" s="423">
        <f>'[6]20. Przemyt - towary'!$C$8</f>
        <v>809</v>
      </c>
      <c r="D8" s="417"/>
      <c r="E8" s="183">
        <f>'[6]20. Przemyt - towary'!$E$8</f>
        <v>24270</v>
      </c>
      <c r="F8" s="422"/>
      <c r="H8" s="182"/>
      <c r="I8" s="182" t="s">
        <v>9</v>
      </c>
      <c r="J8" s="420"/>
      <c r="K8" s="187"/>
      <c r="L8" s="421"/>
      <c r="M8" s="422"/>
    </row>
    <row r="9" spans="1:13" ht="19.5" customHeight="1">
      <c r="A9" s="185"/>
      <c r="B9" s="295" t="s">
        <v>10</v>
      </c>
      <c r="C9" s="298">
        <f>'[6]20. Przemyt - towary'!$C$9</f>
        <v>55.467220000000005</v>
      </c>
      <c r="D9" s="416">
        <f>'[6]20. Przemyt - towary'!$D$9</f>
        <v>175.28098999999997</v>
      </c>
      <c r="E9" s="424">
        <f>'[6]20. Przemyt - towary'!$E$9</f>
        <v>1643332.35</v>
      </c>
      <c r="F9" s="184">
        <f>'[6]20. Przemyt - towary'!$F$9</f>
        <v>7011756.600000001</v>
      </c>
      <c r="H9" s="182"/>
      <c r="I9" s="182" t="s">
        <v>11</v>
      </c>
      <c r="J9" s="420"/>
      <c r="K9" s="187">
        <f>'[6]20. Przemyt - towary'!$K$9</f>
        <v>79</v>
      </c>
      <c r="L9" s="421"/>
      <c r="M9" s="422"/>
    </row>
    <row r="10" spans="1:13" ht="19.5" customHeight="1">
      <c r="A10" s="185"/>
      <c r="B10" s="295" t="s">
        <v>12</v>
      </c>
      <c r="C10" s="298">
        <f>'[6]20. Przemyt - towary'!$C$10</f>
        <v>0.8416</v>
      </c>
      <c r="D10" s="416">
        <f>'[6]20. Przemyt - towary'!$D$10</f>
        <v>0.19523</v>
      </c>
      <c r="E10" s="183">
        <f>'[6]20. Przemyt - towary'!$E$10</f>
        <v>149100</v>
      </c>
      <c r="F10" s="184">
        <f>'[6]20. Przemyt - towary'!$F$10</f>
        <v>48322</v>
      </c>
      <c r="H10" s="366" t="s">
        <v>14</v>
      </c>
      <c r="I10" s="366" t="s">
        <v>68</v>
      </c>
      <c r="J10" s="367">
        <f>SUM(J11:J14)</f>
        <v>730</v>
      </c>
      <c r="K10" s="368">
        <f>SUM(K11:K14)</f>
        <v>825</v>
      </c>
      <c r="L10" s="369">
        <f>L11+L12+L13+L14</f>
        <v>35561000</v>
      </c>
      <c r="M10" s="370">
        <f>SUM(M11:M14)</f>
        <v>44584049.5</v>
      </c>
    </row>
    <row r="11" spans="1:13" ht="19.5" customHeight="1">
      <c r="A11" s="185"/>
      <c r="B11" s="295" t="s">
        <v>13</v>
      </c>
      <c r="C11" s="298">
        <f>'[6]20. Przemyt - towary'!$C$11</f>
        <v>6.424114</v>
      </c>
      <c r="D11" s="416">
        <f>'[6]20. Przemyt - towary'!$D$11</f>
        <v>0.49697</v>
      </c>
      <c r="E11" s="183">
        <f>'[6]20. Przemyt - towary'!$E$11</f>
        <v>3170744.3</v>
      </c>
      <c r="F11" s="184">
        <f>'[6]20. Przemyt - towary'!$F$11</f>
        <v>111795</v>
      </c>
      <c r="H11" s="182" t="s">
        <v>5</v>
      </c>
      <c r="I11" s="371" t="s">
        <v>151</v>
      </c>
      <c r="J11" s="186">
        <f>'[6]20. Przemyt - towary'!$J$12</f>
        <v>515</v>
      </c>
      <c r="K11" s="187">
        <f>'[6]20. Przemyt - towary'!$K$12</f>
        <v>665</v>
      </c>
      <c r="L11" s="188">
        <f>'[6]20. Przemyt - towary'!$L$12</f>
        <v>28307000</v>
      </c>
      <c r="M11" s="301">
        <f>'[6]20. Przemyt - towary'!$M$12</f>
        <v>37104749.5</v>
      </c>
    </row>
    <row r="12" spans="1:13" ht="19.5" customHeight="1">
      <c r="A12" s="185"/>
      <c r="B12" s="295" t="s">
        <v>15</v>
      </c>
      <c r="C12" s="426">
        <f>'[6]20. Przemyt - towary'!$C$12</f>
        <v>103.58353899999997</v>
      </c>
      <c r="D12" s="427">
        <f>'[6]20. Przemyt - towary'!$D$12</f>
        <v>89.96342799999995</v>
      </c>
      <c r="E12" s="428">
        <f>'[6]20. Przemyt - towary'!$E$12</f>
        <v>3526735.14</v>
      </c>
      <c r="F12" s="184">
        <f>'[6]20. Przemyt - towary'!$F$12</f>
        <v>2778375.304</v>
      </c>
      <c r="H12" s="185" t="s">
        <v>47</v>
      </c>
      <c r="I12" s="285" t="s">
        <v>17</v>
      </c>
      <c r="J12" s="186">
        <f>'[6]20. Przemyt - towary'!$J$13</f>
        <v>41</v>
      </c>
      <c r="K12" s="187">
        <f>'[6]20. Przemyt - towary'!$K$13</f>
        <v>67</v>
      </c>
      <c r="L12" s="288">
        <f>'[6]20. Przemyt - towary'!$L$13</f>
        <v>624500</v>
      </c>
      <c r="M12" s="258">
        <f>'[6]20. Przemyt - towary'!$M$13</f>
        <v>1163000</v>
      </c>
    </row>
    <row r="13" spans="1:13" ht="19.5" customHeight="1">
      <c r="A13" s="185"/>
      <c r="B13" s="286" t="s">
        <v>15</v>
      </c>
      <c r="C13" s="429"/>
      <c r="D13" s="430"/>
      <c r="E13" s="183"/>
      <c r="F13" s="184"/>
      <c r="H13" s="286"/>
      <c r="I13" s="285" t="s">
        <v>149</v>
      </c>
      <c r="J13" s="217">
        <f>'[6]20. Przemyt - towary'!$J$14</f>
        <v>43</v>
      </c>
      <c r="K13" s="299">
        <f>'[6]20. Przemyt - towary'!$K$14</f>
        <v>38</v>
      </c>
      <c r="L13" s="216">
        <f>'[6]20. Przemyt - towary'!$L$14</f>
        <v>2847000</v>
      </c>
      <c r="M13" s="300">
        <f>'[6]20. Przemyt - towary'!$M$14</f>
        <v>2096300</v>
      </c>
    </row>
    <row r="14" spans="1:13" ht="19.5" customHeight="1">
      <c r="A14" s="185"/>
      <c r="B14" s="295" t="s">
        <v>16</v>
      </c>
      <c r="C14" s="426">
        <f>'[6]20. Przemyt - towary'!$C$13</f>
        <v>0.00082</v>
      </c>
      <c r="D14" s="427">
        <f>'[6]20. Przemyt - towary'!$D$13</f>
        <v>0.0238</v>
      </c>
      <c r="E14" s="183">
        <f>'[6]20. Przemyt - towary'!$E$13</f>
        <v>33.2</v>
      </c>
      <c r="F14" s="184">
        <f>'[6]20. Przemyt - towary'!$F$13</f>
        <v>595</v>
      </c>
      <c r="H14" s="287"/>
      <c r="I14" s="285" t="s">
        <v>150</v>
      </c>
      <c r="J14" s="217">
        <f>'[6]20. Przemyt - towary'!$J$15</f>
        <v>131</v>
      </c>
      <c r="K14" s="302">
        <f>'[6]20. Przemyt - towary'!$K$15</f>
        <v>55</v>
      </c>
      <c r="L14" s="216">
        <f>'[6]20. Przemyt - towary'!$L$15</f>
        <v>3782500</v>
      </c>
      <c r="M14" s="303">
        <f>'[6]20. Przemyt - towary'!$M$15</f>
        <v>4220000</v>
      </c>
    </row>
    <row r="15" spans="1:13" s="191" customFormat="1" ht="19.5" customHeight="1">
      <c r="A15" s="185"/>
      <c r="B15" s="295" t="s">
        <v>16</v>
      </c>
      <c r="C15" s="431">
        <f>'[6]20. Przemyt - towary'!$C$14</f>
        <v>1013</v>
      </c>
      <c r="D15" s="417">
        <f>'[6]20. Przemyt - towary'!$D$14</f>
        <v>1082</v>
      </c>
      <c r="E15" s="206">
        <f>'[6]20. Przemyt - towary'!$E$14</f>
        <v>10170</v>
      </c>
      <c r="F15" s="190">
        <f>'[6]20. Przemyt - towary'!$F$14</f>
        <v>10820</v>
      </c>
      <c r="H15" s="366" t="s">
        <v>19</v>
      </c>
      <c r="I15" s="366" t="s">
        <v>47</v>
      </c>
      <c r="J15" s="432"/>
      <c r="K15" s="433"/>
      <c r="L15" s="369">
        <f>L17+L18+L19+L20</f>
        <v>143837587.76459992</v>
      </c>
      <c r="M15" s="370">
        <f>M17+M18+M19+M20</f>
        <v>129804999.14420018</v>
      </c>
    </row>
    <row r="16" spans="1:13" s="191" customFormat="1" ht="19.5" customHeight="1">
      <c r="A16" s="185"/>
      <c r="B16" s="295" t="s">
        <v>128</v>
      </c>
      <c r="C16" s="469">
        <v>0.05</v>
      </c>
      <c r="D16" s="462">
        <v>0.02</v>
      </c>
      <c r="E16" s="434"/>
      <c r="F16" s="190"/>
      <c r="H16" s="435"/>
      <c r="I16" s="436"/>
      <c r="J16" s="437"/>
      <c r="K16" s="438"/>
      <c r="L16" s="439"/>
      <c r="M16" s="440"/>
    </row>
    <row r="17" spans="1:13" s="192" customFormat="1" ht="20.25" customHeight="1">
      <c r="A17" s="292"/>
      <c r="B17" s="295" t="s">
        <v>128</v>
      </c>
      <c r="C17" s="441">
        <v>119</v>
      </c>
      <c r="D17" s="442">
        <v>429</v>
      </c>
      <c r="E17" s="443"/>
      <c r="F17" s="444"/>
      <c r="H17" s="193" t="s">
        <v>5</v>
      </c>
      <c r="I17" s="277" t="s">
        <v>167</v>
      </c>
      <c r="J17" s="445"/>
      <c r="K17" s="446"/>
      <c r="L17" s="194">
        <f>'[6]20. Przemyt - towary'!$L$21</f>
        <v>74105670.71989991</v>
      </c>
      <c r="M17" s="376">
        <f>'[6]20. Przemyt - towary'!$M$21</f>
        <v>47352924.11810015</v>
      </c>
    </row>
    <row r="18" spans="1:13" s="192" customFormat="1" ht="20.25" customHeight="1">
      <c r="A18" s="293"/>
      <c r="B18" s="295" t="s">
        <v>18</v>
      </c>
      <c r="C18" s="426" t="str">
        <f>'[6]20. Przemyt - towary'!$C$17</f>
        <v>0,002 kg / 18 szt.</v>
      </c>
      <c r="D18" s="447"/>
      <c r="E18" s="381">
        <f>'[6]20. Przemyt - towary'!$E$17</f>
        <v>360</v>
      </c>
      <c r="F18" s="448"/>
      <c r="H18" s="193"/>
      <c r="I18" s="182" t="s">
        <v>22</v>
      </c>
      <c r="J18" s="449"/>
      <c r="K18" s="450"/>
      <c r="L18" s="257">
        <f>'[6]20. Przemyt - towary'!$L$23</f>
        <v>2202877.76</v>
      </c>
      <c r="M18" s="377">
        <f>'[6]20. Przemyt - towary'!$M$23</f>
        <v>1692620.4000000001</v>
      </c>
    </row>
    <row r="19" spans="1:13" ht="20.25" customHeight="1" thickBot="1">
      <c r="A19" s="276"/>
      <c r="B19" s="465" t="s">
        <v>37</v>
      </c>
      <c r="C19" s="466"/>
      <c r="D19" s="467"/>
      <c r="E19" s="468">
        <f>'[6]20. Przemyt - towary'!$E$18</f>
        <v>351669.4</v>
      </c>
      <c r="F19" s="294">
        <f>'[6]20. Przemyt - towary'!$F$18</f>
        <v>777789.5</v>
      </c>
      <c r="H19" s="182"/>
      <c r="I19" s="182" t="s">
        <v>25</v>
      </c>
      <c r="J19" s="451"/>
      <c r="K19" s="452"/>
      <c r="L19" s="257">
        <f>'[6]20. Przemyt - towary'!$L$24</f>
        <v>122700.6</v>
      </c>
      <c r="M19" s="377">
        <f>'[6]20. Przemyt - towary'!$M$24</f>
        <v>839930.2700000001</v>
      </c>
    </row>
    <row r="20" spans="1:13" ht="19.5" customHeight="1" thickBot="1" thickTop="1">
      <c r="A20" s="211"/>
      <c r="B20" s="211"/>
      <c r="C20" s="463"/>
      <c r="D20" s="463"/>
      <c r="E20" s="464"/>
      <c r="F20" s="382"/>
      <c r="H20" s="182"/>
      <c r="I20" s="230" t="s">
        <v>27</v>
      </c>
      <c r="J20" s="453"/>
      <c r="K20" s="454"/>
      <c r="L20" s="278">
        <f>'[6]20. Przemyt - towary'!$L$25</f>
        <v>67406338.6847</v>
      </c>
      <c r="M20" s="279">
        <f>'[6]20. Przemyt - towary'!$M$25</f>
        <v>79919524.35610002</v>
      </c>
    </row>
    <row r="21" spans="8:11" ht="19.5" customHeight="1" thickBot="1" thickTop="1">
      <c r="H21" s="372"/>
      <c r="J21" s="373"/>
      <c r="K21" s="373"/>
    </row>
    <row r="22" spans="1:6" ht="19.5" customHeight="1" thickTop="1">
      <c r="A22" s="354" t="s">
        <v>20</v>
      </c>
      <c r="B22" s="354"/>
      <c r="C22" s="355">
        <f>C23+C27+C31</f>
        <v>669</v>
      </c>
      <c r="D22" s="356">
        <f>D23+D27+D31</f>
        <v>1764</v>
      </c>
      <c r="E22" s="357">
        <f>'[6]20. Przemyt - towary'!$E$20</f>
        <v>98801.94</v>
      </c>
      <c r="F22" s="358">
        <f>'[6]20. Przemyt - towary'!$F$21+'[6]20. Przemyt - towary'!$F$25+'[6]20. Przemyt - towary'!$F$28</f>
        <v>118202.64</v>
      </c>
    </row>
    <row r="23" spans="1:13" ht="19.5" customHeight="1">
      <c r="A23" s="359" t="s">
        <v>21</v>
      </c>
      <c r="B23" s="359" t="s">
        <v>68</v>
      </c>
      <c r="C23" s="360">
        <f>C24+C25+C26</f>
        <v>52</v>
      </c>
      <c r="D23" s="361">
        <f>SUM(D24:D26)</f>
        <v>50</v>
      </c>
      <c r="E23" s="195"/>
      <c r="F23" s="196"/>
      <c r="H23" s="202"/>
      <c r="I23" s="202"/>
      <c r="J23" s="189"/>
      <c r="K23" s="189"/>
      <c r="L23" s="203"/>
      <c r="M23" s="203"/>
    </row>
    <row r="24" spans="1:14" ht="24" customHeight="1">
      <c r="A24" s="182" t="s">
        <v>23</v>
      </c>
      <c r="B24" s="182" t="s">
        <v>24</v>
      </c>
      <c r="C24" s="197">
        <f>'[6]20. Przemyt - towary'!$C$22</f>
        <v>7</v>
      </c>
      <c r="D24" s="187">
        <f>'[6]20. Przemyt - towary'!$D$22</f>
        <v>23</v>
      </c>
      <c r="E24" s="198"/>
      <c r="F24" s="190"/>
      <c r="H24" s="204"/>
      <c r="I24" s="204"/>
      <c r="J24" s="205"/>
      <c r="K24" s="205"/>
      <c r="L24" s="206"/>
      <c r="M24" s="206"/>
      <c r="N24" s="171"/>
    </row>
    <row r="25" spans="1:14" ht="19.5" customHeight="1">
      <c r="A25" s="182"/>
      <c r="B25" s="182" t="s">
        <v>26</v>
      </c>
      <c r="C25" s="197">
        <f>'[6]20. Przemyt - towary'!$C$23</f>
        <v>6</v>
      </c>
      <c r="D25" s="187">
        <f>'[6]20. Przemyt - towary'!$D$23</f>
        <v>3</v>
      </c>
      <c r="E25" s="198"/>
      <c r="F25" s="190"/>
      <c r="H25" s="204"/>
      <c r="I25" s="206"/>
      <c r="J25" s="207"/>
      <c r="K25" s="207"/>
      <c r="L25" s="206"/>
      <c r="M25" s="206"/>
      <c r="N25" s="171"/>
    </row>
    <row r="26" spans="1:14" ht="19.5" customHeight="1">
      <c r="A26" s="182"/>
      <c r="B26" s="182" t="s">
        <v>28</v>
      </c>
      <c r="C26" s="200">
        <f>'[6]20. Przemyt - towary'!$C$24</f>
        <v>39</v>
      </c>
      <c r="D26" s="201">
        <f>'[6]20. Przemyt - towary'!$D$24</f>
        <v>24</v>
      </c>
      <c r="E26" s="198"/>
      <c r="F26" s="190"/>
      <c r="H26" s="204"/>
      <c r="I26" s="204"/>
      <c r="J26" s="207"/>
      <c r="K26" s="207"/>
      <c r="L26" s="220"/>
      <c r="M26" s="220"/>
      <c r="N26" s="171"/>
    </row>
    <row r="27" spans="1:14" ht="24" customHeight="1">
      <c r="A27" s="359" t="s">
        <v>153</v>
      </c>
      <c r="B27" s="362" t="s">
        <v>68</v>
      </c>
      <c r="C27" s="455">
        <f>SUM(C28:C30)</f>
        <v>0</v>
      </c>
      <c r="D27" s="456">
        <f>SUM(D28:D30)</f>
        <v>0</v>
      </c>
      <c r="E27" s="460"/>
      <c r="F27" s="461"/>
      <c r="H27" s="204"/>
      <c r="I27" s="204"/>
      <c r="J27" s="205"/>
      <c r="K27" s="205"/>
      <c r="L27" s="220"/>
      <c r="M27" s="221"/>
      <c r="N27" s="171"/>
    </row>
    <row r="28" spans="1:14" ht="19.5" customHeight="1">
      <c r="A28" s="182" t="s">
        <v>23</v>
      </c>
      <c r="B28" s="182" t="s">
        <v>154</v>
      </c>
      <c r="C28" s="197">
        <f>'[6]20. Przemyt - towary'!$C$26</f>
        <v>0</v>
      </c>
      <c r="D28" s="425">
        <f>'[6]20. Przemyt - towary'!$D$26</f>
        <v>0</v>
      </c>
      <c r="E28" s="198"/>
      <c r="F28" s="190"/>
      <c r="H28" s="202"/>
      <c r="I28" s="202"/>
      <c r="J28" s="207"/>
      <c r="K28" s="207"/>
      <c r="L28" s="206"/>
      <c r="M28" s="206"/>
      <c r="N28" s="171"/>
    </row>
    <row r="29" spans="1:14" ht="19.5" customHeight="1">
      <c r="A29" s="182"/>
      <c r="B29" s="182" t="s">
        <v>155</v>
      </c>
      <c r="C29" s="197">
        <f>'[6]20. Przemyt - towary'!$C$27</f>
        <v>0</v>
      </c>
      <c r="D29" s="425">
        <f>'[6]20. Przemyt - towary'!$D$27</f>
        <v>0</v>
      </c>
      <c r="E29" s="198"/>
      <c r="F29" s="190"/>
      <c r="H29" s="202"/>
      <c r="I29" s="202"/>
      <c r="J29" s="207"/>
      <c r="K29" s="207"/>
      <c r="L29" s="206"/>
      <c r="M29" s="206"/>
      <c r="N29" s="171"/>
    </row>
    <row r="30" spans="1:13" ht="19.5" customHeight="1" thickBot="1">
      <c r="A30" s="199"/>
      <c r="B30" s="230" t="s">
        <v>28</v>
      </c>
      <c r="C30" s="304"/>
      <c r="D30" s="457"/>
      <c r="E30" s="213"/>
      <c r="F30" s="214"/>
      <c r="G30" s="211"/>
      <c r="H30" s="202"/>
      <c r="I30" s="202"/>
      <c r="J30" s="189"/>
      <c r="K30" s="189"/>
      <c r="L30" s="210"/>
      <c r="M30" s="210"/>
    </row>
    <row r="31" spans="1:13" ht="19.5" customHeight="1" thickTop="1">
      <c r="A31" s="363" t="s">
        <v>29</v>
      </c>
      <c r="B31" s="363" t="s">
        <v>68</v>
      </c>
      <c r="C31" s="458">
        <f>C32+C33+C34</f>
        <v>617</v>
      </c>
      <c r="D31" s="459">
        <f>SUM(D32:D34)</f>
        <v>1714</v>
      </c>
      <c r="E31" s="208"/>
      <c r="F31" s="209"/>
      <c r="G31" s="211"/>
      <c r="H31" s="202"/>
      <c r="I31" s="202"/>
      <c r="J31" s="189"/>
      <c r="K31" s="189"/>
      <c r="L31" s="210"/>
      <c r="M31" s="210"/>
    </row>
    <row r="32" spans="1:13" ht="25.5" customHeight="1">
      <c r="A32" s="182" t="s">
        <v>23</v>
      </c>
      <c r="B32" s="182" t="s">
        <v>30</v>
      </c>
      <c r="C32" s="197">
        <f>'[6]20. Przemyt - towary'!$C$29</f>
        <v>451</v>
      </c>
      <c r="D32" s="187">
        <f>'[6]20. Przemyt - towary'!$D$29</f>
        <v>1594</v>
      </c>
      <c r="E32" s="198"/>
      <c r="F32" s="190"/>
      <c r="H32" s="202"/>
      <c r="I32" s="202"/>
      <c r="J32" s="189"/>
      <c r="K32" s="189"/>
      <c r="L32" s="210"/>
      <c r="M32" s="210"/>
    </row>
    <row r="33" spans="1:9" ht="18" customHeight="1">
      <c r="A33" s="182"/>
      <c r="B33" s="182" t="s">
        <v>31</v>
      </c>
      <c r="C33" s="197">
        <f>'[6]20. Przemyt - towary'!$C$30</f>
        <v>88</v>
      </c>
      <c r="D33" s="187">
        <f>'[6]20. Przemyt - towary'!$D$30</f>
        <v>14</v>
      </c>
      <c r="E33" s="198"/>
      <c r="F33" s="190"/>
      <c r="H33" s="136"/>
      <c r="I33" s="136"/>
    </row>
    <row r="34" spans="1:6" ht="26.25" customHeight="1" thickBot="1">
      <c r="A34" s="199"/>
      <c r="B34" s="199" t="s">
        <v>28</v>
      </c>
      <c r="C34" s="289">
        <f>'[6]20. Przemyt - towary'!$C$31</f>
        <v>78</v>
      </c>
      <c r="D34" s="212">
        <f>'[6]20. Przemyt - towary'!$D$31</f>
        <v>106</v>
      </c>
      <c r="E34" s="213"/>
      <c r="F34" s="214"/>
    </row>
    <row r="35" spans="1:2" ht="27" customHeight="1" thickTop="1">
      <c r="A35" s="255"/>
      <c r="B35" s="136"/>
    </row>
    <row r="36" spans="1:10" ht="36.75" customHeight="1">
      <c r="A36" s="474" t="s">
        <v>38</v>
      </c>
      <c r="B36" s="475"/>
      <c r="C36" s="475"/>
      <c r="D36" s="475"/>
      <c r="E36" s="475"/>
      <c r="F36" s="475"/>
      <c r="G36" s="475"/>
      <c r="H36" s="475"/>
      <c r="I36" s="475"/>
      <c r="J36" s="475"/>
    </row>
  </sheetData>
  <sheetProtection/>
  <mergeCells count="1">
    <mergeCell ref="A36:J36"/>
  </mergeCells>
  <printOptions horizontalCentered="1" verticalCentered="1"/>
  <pageMargins left="0.22" right="0.28" top="0.4" bottom="0.59" header="0.2" footer="0.1968503937007874"/>
  <pageSetup fitToHeight="1" fitToWidth="1" horizontalDpi="1200" verticalDpi="12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37">
    <tabColor rgb="FF92D050"/>
  </sheetPr>
  <dimension ref="A1:F71"/>
  <sheetViews>
    <sheetView showGridLines="0" showZeros="0" zoomScale="80" zoomScaleNormal="80" zoomScalePageLayoutView="0" workbookViewId="0" topLeftCell="A1">
      <selection activeCell="I16" sqref="I16"/>
    </sheetView>
  </sheetViews>
  <sheetFormatPr defaultColWidth="9.00390625" defaultRowHeight="12.75"/>
  <cols>
    <col min="1" max="1" width="65.375" style="181" customWidth="1"/>
    <col min="2" max="2" width="7.875" style="181" customWidth="1"/>
    <col min="3" max="3" width="18.75390625" style="181" customWidth="1"/>
    <col min="4" max="4" width="7.875" style="181" customWidth="1"/>
    <col min="5" max="5" width="18.625" style="181" customWidth="1"/>
    <col min="6" max="6" width="10.75390625" style="616" customWidth="1"/>
    <col min="7" max="16384" width="9.125" style="181" customWidth="1"/>
  </cols>
  <sheetData>
    <row r="1" spans="1:6" s="536" customFormat="1" ht="15.75">
      <c r="A1" s="533" t="s">
        <v>250</v>
      </c>
      <c r="B1" s="533"/>
      <c r="C1" s="533"/>
      <c r="D1" s="534"/>
      <c r="E1" s="534"/>
      <c r="F1" s="535"/>
    </row>
    <row r="2" spans="1:6" ht="15.75">
      <c r="A2" s="537" t="s">
        <v>234</v>
      </c>
      <c r="B2" s="538"/>
      <c r="C2" s="538"/>
      <c r="D2" s="538"/>
      <c r="F2" s="539"/>
    </row>
    <row r="3" spans="1:6" ht="9.75" customHeight="1">
      <c r="A3" s="537"/>
      <c r="B3" s="538"/>
      <c r="C3" s="538"/>
      <c r="D3" s="538"/>
      <c r="F3" s="539"/>
    </row>
    <row r="4" spans="1:6" s="546" customFormat="1" ht="18.75" customHeight="1">
      <c r="A4" s="540" t="s">
        <v>50</v>
      </c>
      <c r="B4" s="541"/>
      <c r="C4" s="542" t="s">
        <v>212</v>
      </c>
      <c r="D4" s="543"/>
      <c r="E4" s="544" t="s">
        <v>213</v>
      </c>
      <c r="F4" s="545" t="s">
        <v>51</v>
      </c>
    </row>
    <row r="5" spans="1:6" s="546" customFormat="1" ht="17.25" customHeight="1" thickBot="1">
      <c r="A5" s="547" t="s">
        <v>235</v>
      </c>
      <c r="B5" s="547" t="s">
        <v>236</v>
      </c>
      <c r="C5" s="548" t="s">
        <v>237</v>
      </c>
      <c r="D5" s="549" t="s">
        <v>236</v>
      </c>
      <c r="E5" s="548" t="s">
        <v>237</v>
      </c>
      <c r="F5" s="550"/>
    </row>
    <row r="6" spans="1:6" s="557" customFormat="1" ht="29.25" customHeight="1" thickTop="1">
      <c r="A6" s="551" t="s">
        <v>49</v>
      </c>
      <c r="B6" s="552">
        <f aca="true" t="shared" si="0" ref="B6:E8">B36+B61+B66</f>
        <v>0</v>
      </c>
      <c r="C6" s="553">
        <f t="shared" si="0"/>
        <v>189162777.76459998</v>
      </c>
      <c r="D6" s="554">
        <f t="shared" si="0"/>
        <v>0</v>
      </c>
      <c r="E6" s="555">
        <f t="shared" si="0"/>
        <v>186189060.4582001</v>
      </c>
      <c r="F6" s="556">
        <f>C6/E6-1</f>
        <v>0.015971493164430584</v>
      </c>
    </row>
    <row r="7" spans="1:6" s="546" customFormat="1" ht="13.5" customHeight="1">
      <c r="A7" s="558" t="s">
        <v>238</v>
      </c>
      <c r="B7" s="559">
        <f t="shared" si="0"/>
        <v>730</v>
      </c>
      <c r="C7" s="560">
        <f t="shared" si="0"/>
        <v>35561000</v>
      </c>
      <c r="D7" s="561">
        <f t="shared" si="0"/>
        <v>825</v>
      </c>
      <c r="E7" s="560">
        <f t="shared" si="0"/>
        <v>44584049.5</v>
      </c>
      <c r="F7" s="562">
        <f aca="true" t="shared" si="1" ref="F7:F67">C7/E7-1</f>
        <v>-0.20238290602113207</v>
      </c>
    </row>
    <row r="8" spans="1:6" s="546" customFormat="1" ht="12" customHeight="1">
      <c r="A8" s="558" t="s">
        <v>239</v>
      </c>
      <c r="B8" s="559">
        <f t="shared" si="0"/>
        <v>0</v>
      </c>
      <c r="C8" s="560">
        <f t="shared" si="0"/>
        <v>2202877.76</v>
      </c>
      <c r="D8" s="561">
        <f t="shared" si="0"/>
        <v>0</v>
      </c>
      <c r="E8" s="560">
        <f t="shared" si="0"/>
        <v>1692620.4</v>
      </c>
      <c r="F8" s="562">
        <f t="shared" si="1"/>
        <v>0.3014600083988117</v>
      </c>
    </row>
    <row r="9" spans="1:6" s="546" customFormat="1" ht="14.25" customHeight="1">
      <c r="A9" s="558" t="s">
        <v>240</v>
      </c>
      <c r="B9" s="559">
        <f>B39+B64+B70</f>
        <v>0</v>
      </c>
      <c r="C9" s="560">
        <f>C39+C64+C69</f>
        <v>74105670.7199</v>
      </c>
      <c r="D9" s="561">
        <f>D39+D64+D70</f>
        <v>0</v>
      </c>
      <c r="E9" s="560">
        <f>E39+E64+E69</f>
        <v>47352924.11809997</v>
      </c>
      <c r="F9" s="562">
        <f t="shared" si="1"/>
        <v>0.5649650385914431</v>
      </c>
    </row>
    <row r="10" spans="1:6" s="546" customFormat="1" ht="14.25" customHeight="1" thickBot="1">
      <c r="A10" s="558" t="s">
        <v>241</v>
      </c>
      <c r="B10" s="559"/>
      <c r="C10" s="560">
        <f>C40+C65+C70</f>
        <v>77293229.28469998</v>
      </c>
      <c r="D10" s="561"/>
      <c r="E10" s="560">
        <f>E40+E65+E70</f>
        <v>92559466.4401001</v>
      </c>
      <c r="F10" s="562">
        <f t="shared" si="1"/>
        <v>-0.16493436860161326</v>
      </c>
    </row>
    <row r="11" spans="1:6" s="538" customFormat="1" ht="19.5" customHeight="1" thickTop="1">
      <c r="A11" s="563" t="s">
        <v>52</v>
      </c>
      <c r="B11" s="564"/>
      <c r="C11" s="565">
        <f>C12+C13+C14+C15</f>
        <v>3470433.6020999984</v>
      </c>
      <c r="D11" s="566"/>
      <c r="E11" s="565">
        <f>E12+E13+E14+E15</f>
        <v>5690373.513699994</v>
      </c>
      <c r="F11" s="567">
        <f t="shared" si="1"/>
        <v>-0.39012200275699416</v>
      </c>
    </row>
    <row r="12" spans="1:6" s="573" customFormat="1" ht="12.75">
      <c r="A12" s="568" t="s">
        <v>242</v>
      </c>
      <c r="B12" s="569">
        <f>'[8]21. Przemyt - miejsce'!$B$11</f>
        <v>44</v>
      </c>
      <c r="C12" s="570">
        <f>'[8]21. Przemyt - miejsce'!$C$11</f>
        <v>1761600</v>
      </c>
      <c r="D12" s="569">
        <f>'[8]21. Przemyt - miejsce'!$D$11</f>
        <v>46</v>
      </c>
      <c r="E12" s="571">
        <f>'[8]21. Przemyt - miejsce'!$E$11</f>
        <v>3273549.5</v>
      </c>
      <c r="F12" s="572">
        <f>C12/E12-1</f>
        <v>-0.4618685313907732</v>
      </c>
    </row>
    <row r="13" spans="1:6" s="573" customFormat="1" ht="12.75">
      <c r="A13" s="568" t="s">
        <v>243</v>
      </c>
      <c r="B13" s="569"/>
      <c r="C13" s="571">
        <f>'[8]21. Przemyt - miejsce'!$C$12</f>
        <v>62865</v>
      </c>
      <c r="D13" s="574"/>
      <c r="E13" s="571">
        <f>'[8]21. Przemyt - miejsce'!$E$12</f>
        <v>39582.04</v>
      </c>
      <c r="F13" s="572">
        <f>C13/E13-1</f>
        <v>0.58822031406163</v>
      </c>
    </row>
    <row r="14" spans="1:6" s="573" customFormat="1" ht="12.75">
      <c r="A14" s="568" t="s">
        <v>244</v>
      </c>
      <c r="B14" s="569"/>
      <c r="C14" s="571">
        <f>'[8]21. Przemyt - miejsce'!$C$13</f>
        <v>912841.6421000002</v>
      </c>
      <c r="D14" s="574"/>
      <c r="E14" s="571">
        <f>'[8]21. Przemyt - miejsce'!$E$13</f>
        <v>1554654.8037000007</v>
      </c>
      <c r="F14" s="572">
        <f>C14/E14-1</f>
        <v>-0.4128332283620244</v>
      </c>
    </row>
    <row r="15" spans="1:6" s="573" customFormat="1" ht="12.75">
      <c r="A15" s="568" t="s">
        <v>245</v>
      </c>
      <c r="B15" s="569"/>
      <c r="C15" s="571">
        <f>'[8]21. Przemyt - miejsce'!$C$14</f>
        <v>733126.9599999982</v>
      </c>
      <c r="D15" s="574"/>
      <c r="E15" s="571">
        <f>'[8]21. Przemyt - miejsce'!$E$14</f>
        <v>822587.1699999936</v>
      </c>
      <c r="F15" s="572">
        <f>C15/E15-1</f>
        <v>-0.10875468675252509</v>
      </c>
    </row>
    <row r="16" spans="1:6" s="538" customFormat="1" ht="19.5" customHeight="1">
      <c r="A16" s="575" t="s">
        <v>54</v>
      </c>
      <c r="B16" s="576"/>
      <c r="C16" s="577">
        <f>C17+C18+C19+C20</f>
        <v>25377322.28469994</v>
      </c>
      <c r="D16" s="578"/>
      <c r="E16" s="577">
        <f>E17+E18+E19+E20</f>
        <v>15272937.951400004</v>
      </c>
      <c r="F16" s="579">
        <f t="shared" si="1"/>
        <v>0.6615874670252104</v>
      </c>
    </row>
    <row r="17" spans="1:6" s="573" customFormat="1" ht="12.75">
      <c r="A17" s="568" t="s">
        <v>242</v>
      </c>
      <c r="B17" s="569">
        <f>'[8]21. Przemyt - miejsce'!$B$16</f>
        <v>96</v>
      </c>
      <c r="C17" s="571">
        <f>'[8]21. Przemyt - miejsce'!$C$16</f>
        <v>4230000</v>
      </c>
      <c r="D17" s="574">
        <f>'[8]21. Przemyt - miejsce'!$D$16</f>
        <v>135</v>
      </c>
      <c r="E17" s="571">
        <f>'[8]21. Przemyt - miejsce'!$E$16</f>
        <v>7368500</v>
      </c>
      <c r="F17" s="572">
        <f>C17/E17-1</f>
        <v>-0.42593472212797723</v>
      </c>
    </row>
    <row r="18" spans="1:6" s="573" customFormat="1" ht="12.75">
      <c r="A18" s="568" t="s">
        <v>243</v>
      </c>
      <c r="B18" s="569"/>
      <c r="C18" s="571">
        <f>'[8]21. Przemyt - miejsce'!$C$17</f>
        <v>9741.5</v>
      </c>
      <c r="D18" s="574"/>
      <c r="E18" s="571">
        <f>'[8]21. Przemyt - miejsce'!$E$17</f>
        <v>385362.5</v>
      </c>
      <c r="F18" s="572">
        <f>C18/E18-1</f>
        <v>-0.9747212040611113</v>
      </c>
    </row>
    <row r="19" spans="1:6" s="573" customFormat="1" ht="12.75">
      <c r="A19" s="568" t="s">
        <v>244</v>
      </c>
      <c r="B19" s="569"/>
      <c r="C19" s="571">
        <f>'[8]21. Przemyt - miejsce'!$C$18</f>
        <v>12640125.934699962</v>
      </c>
      <c r="D19" s="574"/>
      <c r="E19" s="571">
        <f>'[8]21. Przemyt - miejsce'!$E$18</f>
        <v>5619472.9414</v>
      </c>
      <c r="F19" s="572">
        <f>C19/E19-1</f>
        <v>1.249343678048013</v>
      </c>
    </row>
    <row r="20" spans="1:6" s="573" customFormat="1" ht="12.75">
      <c r="A20" s="568" t="s">
        <v>245</v>
      </c>
      <c r="B20" s="569"/>
      <c r="C20" s="571">
        <f>'[8]21. Przemyt - miejsce'!$C$19</f>
        <v>8497454.849999981</v>
      </c>
      <c r="D20" s="574"/>
      <c r="E20" s="571">
        <f>'[8]21. Przemyt - miejsce'!$E$19</f>
        <v>1899602.5100000044</v>
      </c>
      <c r="F20" s="572">
        <f>C20/E20-1</f>
        <v>3.4732804917171656</v>
      </c>
    </row>
    <row r="21" spans="1:6" s="538" customFormat="1" ht="19.5" customHeight="1">
      <c r="A21" s="575" t="s">
        <v>55</v>
      </c>
      <c r="B21" s="576"/>
      <c r="C21" s="577">
        <f>C22+C23+C24+C25</f>
        <v>36054469.535399936</v>
      </c>
      <c r="D21" s="578"/>
      <c r="E21" s="577">
        <f>E22+E23+E24+E25</f>
        <v>35586653.41429999</v>
      </c>
      <c r="F21" s="579">
        <f t="shared" si="1"/>
        <v>0.013145830703821249</v>
      </c>
    </row>
    <row r="22" spans="1:6" s="573" customFormat="1" ht="12.75">
      <c r="A22" s="568" t="s">
        <v>242</v>
      </c>
      <c r="B22" s="569">
        <f>'[8]21. Przemyt - miejsce'!$B$21</f>
        <v>309</v>
      </c>
      <c r="C22" s="571">
        <f>'[8]21. Przemyt - miejsce'!$C$21</f>
        <v>10267900</v>
      </c>
      <c r="D22" s="574">
        <f>'[8]21. Przemyt - miejsce'!$D$21</f>
        <v>242</v>
      </c>
      <c r="E22" s="571">
        <f>'[8]21. Przemyt - miejsce'!$E$21</f>
        <v>10589500</v>
      </c>
      <c r="F22" s="572">
        <f t="shared" si="1"/>
        <v>-0.030369705840691208</v>
      </c>
    </row>
    <row r="23" spans="1:6" s="573" customFormat="1" ht="12.75">
      <c r="A23" s="568" t="s">
        <v>243</v>
      </c>
      <c r="B23" s="569"/>
      <c r="C23" s="571">
        <f>'[8]21. Przemyt - miejsce'!$C$22</f>
        <v>70721.83</v>
      </c>
      <c r="D23" s="574"/>
      <c r="E23" s="571">
        <f>'[8]21. Przemyt - miejsce'!$E$22</f>
        <v>64033.799999999996</v>
      </c>
      <c r="F23" s="572">
        <f t="shared" si="1"/>
        <v>0.10444530857141077</v>
      </c>
    </row>
    <row r="24" spans="1:6" s="573" customFormat="1" ht="12.75">
      <c r="A24" s="568" t="s">
        <v>244</v>
      </c>
      <c r="B24" s="569"/>
      <c r="C24" s="571">
        <f>'[8]21. Przemyt - miejsce'!$C$23</f>
        <v>22117957.505400024</v>
      </c>
      <c r="D24" s="574"/>
      <c r="E24" s="571">
        <f>'[8]21. Przemyt - miejsce'!$E$23</f>
        <v>15981335.113699965</v>
      </c>
      <c r="F24" s="572">
        <f t="shared" si="1"/>
        <v>0.3839868414022214</v>
      </c>
    </row>
    <row r="25" spans="1:6" s="573" customFormat="1" ht="12.75">
      <c r="A25" s="568" t="s">
        <v>245</v>
      </c>
      <c r="B25" s="569"/>
      <c r="C25" s="571">
        <f>'[8]21. Przemyt - miejsce'!$C$24</f>
        <v>3597890.1999999136</v>
      </c>
      <c r="D25" s="574"/>
      <c r="E25" s="571">
        <f>'[8]21. Przemyt - miejsce'!$E$24</f>
        <v>8951784.500600021</v>
      </c>
      <c r="F25" s="572">
        <f t="shared" si="1"/>
        <v>-0.598081231763482</v>
      </c>
    </row>
    <row r="26" spans="1:6" s="582" customFormat="1" ht="19.5" customHeight="1">
      <c r="A26" s="575" t="s">
        <v>59</v>
      </c>
      <c r="B26" s="580"/>
      <c r="C26" s="577">
        <f>C27+C28+C29+C30</f>
        <v>11290215.895599995</v>
      </c>
      <c r="D26" s="581"/>
      <c r="E26" s="577">
        <f>E27+E28+E29+E30</f>
        <v>19641743.292700008</v>
      </c>
      <c r="F26" s="579">
        <f t="shared" si="1"/>
        <v>-0.42519277808726463</v>
      </c>
    </row>
    <row r="27" spans="1:6" s="573" customFormat="1" ht="12.75">
      <c r="A27" s="568" t="s">
        <v>242</v>
      </c>
      <c r="B27" s="583">
        <f>'[8]21. Przemyt - miejsce'!$B$26</f>
        <v>26</v>
      </c>
      <c r="C27" s="571">
        <f>'[8]21. Przemyt - miejsce'!$C$26</f>
        <v>1316000</v>
      </c>
      <c r="D27" s="574">
        <f>'[8]21. Przemyt - miejsce'!$D$26</f>
        <v>33</v>
      </c>
      <c r="E27" s="571">
        <f>'[8]21. Przemyt - miejsce'!$E$26</f>
        <v>2428300</v>
      </c>
      <c r="F27" s="572">
        <f t="shared" si="1"/>
        <v>-0.4580570769674258</v>
      </c>
    </row>
    <row r="28" spans="1:6" s="573" customFormat="1" ht="12.75">
      <c r="A28" s="568" t="s">
        <v>243</v>
      </c>
      <c r="B28" s="569"/>
      <c r="C28" s="571">
        <f>'[8]21. Przemyt - miejsce'!$C$27</f>
        <v>555815.3</v>
      </c>
      <c r="D28" s="584"/>
      <c r="E28" s="571">
        <f>'[8]21. Przemyt - miejsce'!$E$27</f>
        <v>270537</v>
      </c>
      <c r="F28" s="572">
        <f t="shared" si="1"/>
        <v>1.054489034771584</v>
      </c>
    </row>
    <row r="29" spans="1:6" s="573" customFormat="1" ht="12.75">
      <c r="A29" s="568" t="s">
        <v>244</v>
      </c>
      <c r="B29" s="569"/>
      <c r="C29" s="571">
        <f>'[8]21. Przemyt - miejsce'!$C$28</f>
        <v>979864.1005999999</v>
      </c>
      <c r="D29" s="584"/>
      <c r="E29" s="571">
        <f>'[8]21. Przemyt - miejsce'!$E$28</f>
        <v>798998.5791000001</v>
      </c>
      <c r="F29" s="572">
        <f t="shared" si="1"/>
        <v>0.22636526050362749</v>
      </c>
    </row>
    <row r="30" spans="1:6" s="573" customFormat="1" ht="12.75">
      <c r="A30" s="568" t="s">
        <v>245</v>
      </c>
      <c r="B30" s="569"/>
      <c r="C30" s="571">
        <f>'[8]21. Przemyt - miejsce'!$C$29</f>
        <v>8438536.494999995</v>
      </c>
      <c r="D30" s="584"/>
      <c r="E30" s="571">
        <f>'[8]21. Przemyt - miejsce'!$E$29</f>
        <v>16143907.713600008</v>
      </c>
      <c r="F30" s="572">
        <f t="shared" si="1"/>
        <v>-0.47729281877081264</v>
      </c>
    </row>
    <row r="31" spans="1:6" s="582" customFormat="1" ht="19.5" customHeight="1">
      <c r="A31" s="575" t="s">
        <v>60</v>
      </c>
      <c r="B31" s="580"/>
      <c r="C31" s="577">
        <f>C32+C33+C34+C35</f>
        <v>3345518.015300001</v>
      </c>
      <c r="D31" s="581"/>
      <c r="E31" s="577">
        <f>E32+E33+E34+E35</f>
        <v>181212.86939999997</v>
      </c>
      <c r="F31" s="579">
        <f t="shared" si="1"/>
        <v>17.461812488136683</v>
      </c>
    </row>
    <row r="32" spans="1:6" s="573" customFormat="1" ht="12.75">
      <c r="A32" s="568"/>
      <c r="B32" s="585">
        <f>'[8]21. Przemyt - miejsce'!$B$31</f>
        <v>0</v>
      </c>
      <c r="C32" s="586">
        <f>'[8]21. Przemyt - miejsce'!$C$31</f>
        <v>0</v>
      </c>
      <c r="D32" s="587">
        <f>'[8]21. Przemyt - miejsce'!D31</f>
        <v>0</v>
      </c>
      <c r="E32" s="586">
        <f>'[8]21. Przemyt - miejsce'!$E$31</f>
        <v>0</v>
      </c>
      <c r="F32" s="588" t="e">
        <f t="shared" si="1"/>
        <v>#DIV/0!</v>
      </c>
    </row>
    <row r="33" spans="1:6" s="573" customFormat="1" ht="12.75">
      <c r="A33" s="568" t="s">
        <v>243</v>
      </c>
      <c r="B33" s="589"/>
      <c r="C33" s="590">
        <f>'[8]21. Przemyt - miejsce'!$C$32</f>
        <v>86</v>
      </c>
      <c r="D33" s="574"/>
      <c r="E33" s="591">
        <f>'[8]21. Przemyt - miejsce'!$E$32</f>
        <v>1837.94</v>
      </c>
      <c r="F33" s="572">
        <f t="shared" si="1"/>
        <v>-0.9532084834107751</v>
      </c>
    </row>
    <row r="34" spans="1:6" s="573" customFormat="1" ht="12.75">
      <c r="A34" s="568" t="s">
        <v>244</v>
      </c>
      <c r="B34" s="569"/>
      <c r="C34" s="591">
        <f>'[8]21. Przemyt - miejsce'!$C$33</f>
        <v>51509.88959999998</v>
      </c>
      <c r="D34" s="574"/>
      <c r="E34" s="591">
        <f>'[8]21. Przemyt - miejsce'!$E$33</f>
        <v>50725.75249999998</v>
      </c>
      <c r="F34" s="572">
        <f t="shared" si="1"/>
        <v>0.01545836308687587</v>
      </c>
    </row>
    <row r="35" spans="1:6" s="573" customFormat="1" ht="12.75">
      <c r="A35" s="568" t="s">
        <v>245</v>
      </c>
      <c r="B35" s="569"/>
      <c r="C35" s="591">
        <f>'[8]21. Przemyt - miejsce'!$C$34</f>
        <v>3293922.125700001</v>
      </c>
      <c r="D35" s="574"/>
      <c r="E35" s="591">
        <f>'[8]21. Przemyt - miejsce'!$E$34</f>
        <v>128649.17689999999</v>
      </c>
      <c r="F35" s="572">
        <f t="shared" si="1"/>
        <v>24.603911389657725</v>
      </c>
    </row>
    <row r="36" spans="1:6" s="598" customFormat="1" ht="20.25" customHeight="1">
      <c r="A36" s="592" t="s">
        <v>246</v>
      </c>
      <c r="B36" s="593">
        <f>B11+B16+B21+B26+B31</f>
        <v>0</v>
      </c>
      <c r="C36" s="594">
        <f>C11+C16+C21+C26+C31</f>
        <v>79537959.33309987</v>
      </c>
      <c r="D36" s="595">
        <f>D11+D16+D21+D26+D31</f>
        <v>0</v>
      </c>
      <c r="E36" s="596">
        <f>E11+E16+E21+E26+E31</f>
        <v>76372921.04149999</v>
      </c>
      <c r="F36" s="597">
        <f t="shared" si="1"/>
        <v>0.04144189129390563</v>
      </c>
    </row>
    <row r="37" spans="1:6" s="604" customFormat="1" ht="12.75">
      <c r="A37" s="599" t="s">
        <v>247</v>
      </c>
      <c r="B37" s="600">
        <f>B12+B17+B22+B27</f>
        <v>475</v>
      </c>
      <c r="C37" s="601">
        <f>C12+C17+C22+C27</f>
        <v>17575500</v>
      </c>
      <c r="D37" s="602">
        <f>D12+D17+D22+D27</f>
        <v>456</v>
      </c>
      <c r="E37" s="601">
        <f>E12+E17+E22+E27</f>
        <v>23659849.5</v>
      </c>
      <c r="F37" s="603">
        <f t="shared" si="1"/>
        <v>-0.25715926468593975</v>
      </c>
    </row>
    <row r="38" spans="1:6" s="604" customFormat="1" ht="12.75">
      <c r="A38" s="599" t="s">
        <v>243</v>
      </c>
      <c r="B38" s="600">
        <f aca="true" t="shared" si="2" ref="B38:D39">B13+B18+B23+B28+B33</f>
        <v>0</v>
      </c>
      <c r="C38" s="601">
        <f t="shared" si="2"/>
        <v>699229.6300000001</v>
      </c>
      <c r="D38" s="602">
        <f t="shared" si="2"/>
        <v>0</v>
      </c>
      <c r="E38" s="601">
        <f>E13+E18+E23+E28+E33</f>
        <v>761353.2799999999</v>
      </c>
      <c r="F38" s="603">
        <f t="shared" si="1"/>
        <v>-0.08159635169628454</v>
      </c>
    </row>
    <row r="39" spans="1:6" s="604" customFormat="1" ht="12.75">
      <c r="A39" s="599" t="s">
        <v>244</v>
      </c>
      <c r="B39" s="600">
        <f t="shared" si="2"/>
        <v>0</v>
      </c>
      <c r="C39" s="601">
        <f t="shared" si="2"/>
        <v>36702299.07239999</v>
      </c>
      <c r="D39" s="602">
        <f t="shared" si="2"/>
        <v>0</v>
      </c>
      <c r="E39" s="601">
        <f>E14+E19+E24+E29+E34</f>
        <v>24005187.190399967</v>
      </c>
      <c r="F39" s="603">
        <f t="shared" si="1"/>
        <v>0.5289320087900746</v>
      </c>
    </row>
    <row r="40" spans="1:6" s="604" customFormat="1" ht="12.75">
      <c r="A40" s="599" t="s">
        <v>245</v>
      </c>
      <c r="B40" s="600"/>
      <c r="C40" s="601">
        <f>C15+C20+C25+C30+C35</f>
        <v>24560930.63069989</v>
      </c>
      <c r="D40" s="602"/>
      <c r="E40" s="601">
        <f>E15+E20+E25+E30+E35</f>
        <v>27946531.071100026</v>
      </c>
      <c r="F40" s="603">
        <f t="shared" si="1"/>
        <v>-0.12114564171798914</v>
      </c>
    </row>
    <row r="41" spans="1:6" s="538" customFormat="1" ht="19.5" customHeight="1">
      <c r="A41" s="575" t="s">
        <v>53</v>
      </c>
      <c r="B41" s="576"/>
      <c r="C41" s="577">
        <f>C42+C43+C44+C45</f>
        <v>8510114.6346</v>
      </c>
      <c r="D41" s="578"/>
      <c r="E41" s="577">
        <f>E42+E43+E44+E45</f>
        <v>6855744.867999999</v>
      </c>
      <c r="F41" s="579">
        <f t="shared" si="1"/>
        <v>0.2413114546199011</v>
      </c>
    </row>
    <row r="42" spans="1:6" s="573" customFormat="1" ht="12.75">
      <c r="A42" s="568" t="s">
        <v>242</v>
      </c>
      <c r="B42" s="569">
        <f>'[8]21. Przemyt - miejsce'!$B$41</f>
        <v>20</v>
      </c>
      <c r="C42" s="571">
        <f>'[8]21. Przemyt - miejsce'!$C$41</f>
        <v>1793000</v>
      </c>
      <c r="D42" s="574">
        <f>'[8]21. Przemyt - miejsce'!$D$41</f>
        <v>22</v>
      </c>
      <c r="E42" s="571">
        <f>'[8]21. Przemyt - miejsce'!$E$41</f>
        <v>2159000</v>
      </c>
      <c r="F42" s="572">
        <f t="shared" si="1"/>
        <v>-0.1695229272811487</v>
      </c>
    </row>
    <row r="43" spans="1:6" s="573" customFormat="1" ht="12.75">
      <c r="A43" s="568" t="s">
        <v>243</v>
      </c>
      <c r="B43" s="569"/>
      <c r="C43" s="605">
        <f>'[8]21. Przemyt - miejsce'!$C$42</f>
        <v>0</v>
      </c>
      <c r="D43" s="574"/>
      <c r="E43" s="571">
        <f>'[8]21. Przemyt - miejsce'!$E$42</f>
        <v>28700</v>
      </c>
      <c r="F43" s="572">
        <f t="shared" si="1"/>
        <v>-1</v>
      </c>
    </row>
    <row r="44" spans="1:6" s="573" customFormat="1" ht="12.75">
      <c r="A44" s="568" t="s">
        <v>244</v>
      </c>
      <c r="B44" s="569"/>
      <c r="C44" s="571">
        <f>'[8]21. Przemyt - miejsce'!$C$43</f>
        <v>3958745.6346000005</v>
      </c>
      <c r="D44" s="574"/>
      <c r="E44" s="571">
        <f>'[8]21. Przemyt - miejsce'!$E$43</f>
        <v>4061180.068</v>
      </c>
      <c r="F44" s="572">
        <f t="shared" si="1"/>
        <v>-0.02522282481565641</v>
      </c>
    </row>
    <row r="45" spans="1:6" s="573" customFormat="1" ht="12.75">
      <c r="A45" s="568" t="s">
        <v>245</v>
      </c>
      <c r="B45" s="569"/>
      <c r="C45" s="571">
        <f>'[8]21. Przemyt - miejsce'!$C$44</f>
        <v>2758369</v>
      </c>
      <c r="D45" s="574"/>
      <c r="E45" s="571">
        <f>'[8]21. Przemyt - miejsce'!$E$44</f>
        <v>606864.7999999989</v>
      </c>
      <c r="F45" s="572">
        <f t="shared" si="1"/>
        <v>3.545277630206934</v>
      </c>
    </row>
    <row r="46" spans="1:6" s="582" customFormat="1" ht="19.5" customHeight="1">
      <c r="A46" s="575" t="s">
        <v>56</v>
      </c>
      <c r="B46" s="576"/>
      <c r="C46" s="577">
        <f>C47+C48+C49+C50</f>
        <v>267486.45999999996</v>
      </c>
      <c r="D46" s="578"/>
      <c r="E46" s="577">
        <f>E47+E48+E49+E50</f>
        <v>198611.7128</v>
      </c>
      <c r="F46" s="579">
        <f t="shared" si="1"/>
        <v>0.3467808933774019</v>
      </c>
    </row>
    <row r="47" spans="1:6" s="573" customFormat="1" ht="12.75">
      <c r="A47" s="568" t="s">
        <v>242</v>
      </c>
      <c r="B47" s="569">
        <f>'[8]21. Przemyt - miejsce'!$B$46</f>
        <v>2</v>
      </c>
      <c r="C47" s="606">
        <f>'[8]21. Przemyt - miejsce'!$C$46</f>
        <v>94000</v>
      </c>
      <c r="D47" s="607">
        <f>'[8]21. Przemyt - miejsce'!$D$46</f>
        <v>4</v>
      </c>
      <c r="E47" s="571">
        <f>'[8]21. Przemyt - miejsce'!$E$46</f>
        <v>172000</v>
      </c>
      <c r="F47" s="572">
        <f t="shared" si="1"/>
        <v>-0.4534883720930233</v>
      </c>
    </row>
    <row r="48" spans="1:6" s="573" customFormat="1" ht="12.75">
      <c r="A48" s="568" t="s">
        <v>243</v>
      </c>
      <c r="B48" s="569"/>
      <c r="C48" s="571">
        <f>'[8]21. Przemyt - miejsce'!$C$47</f>
        <v>57489.5</v>
      </c>
      <c r="D48" s="574"/>
      <c r="E48" s="571">
        <f>'[8]21. Przemyt - miejsce'!$E$47</f>
        <v>6384</v>
      </c>
      <c r="F48" s="572">
        <f t="shared" si="1"/>
        <v>8.005247493734336</v>
      </c>
    </row>
    <row r="49" spans="1:6" s="573" customFormat="1" ht="12.75">
      <c r="A49" s="568" t="s">
        <v>244</v>
      </c>
      <c r="B49" s="569"/>
      <c r="C49" s="571">
        <f>'[8]21. Przemyt - miejsce'!$C$48</f>
        <v>2369.96</v>
      </c>
      <c r="D49" s="574"/>
      <c r="E49" s="571">
        <f>'[8]21. Przemyt - miejsce'!$E$48</f>
        <v>2376.1128</v>
      </c>
      <c r="F49" s="572">
        <f t="shared" si="1"/>
        <v>-0.0025894393565826235</v>
      </c>
    </row>
    <row r="50" spans="1:6" s="573" customFormat="1" ht="12.75">
      <c r="A50" s="568" t="s">
        <v>245</v>
      </c>
      <c r="B50" s="569"/>
      <c r="C50" s="571">
        <f>'[8]21. Przemyt - miejsce'!$C$49</f>
        <v>113626.99999999996</v>
      </c>
      <c r="D50" s="574"/>
      <c r="E50" s="571">
        <f>'[8]21. Przemyt - miejsce'!$E$49</f>
        <v>17851.60000000001</v>
      </c>
      <c r="F50" s="572">
        <f t="shared" si="1"/>
        <v>5.365087723229284</v>
      </c>
    </row>
    <row r="51" spans="1:6" s="582" customFormat="1" ht="19.5" customHeight="1">
      <c r="A51" s="575" t="s">
        <v>57</v>
      </c>
      <c r="B51" s="576"/>
      <c r="C51" s="577">
        <f>C52+C53+C54+C55</f>
        <v>3678252.124900001</v>
      </c>
      <c r="D51" s="578"/>
      <c r="E51" s="577">
        <f>E52+E53+E54+E55</f>
        <v>2866722.4680999992</v>
      </c>
      <c r="F51" s="579">
        <f t="shared" si="1"/>
        <v>0.283086230296254</v>
      </c>
    </row>
    <row r="52" spans="1:6" s="573" customFormat="1" ht="12.75">
      <c r="A52" s="568" t="s">
        <v>242</v>
      </c>
      <c r="B52" s="569">
        <f>'[8]21. Przemyt - miejsce'!$B$51</f>
        <v>6</v>
      </c>
      <c r="C52" s="571">
        <f>'[8]21. Przemyt - miejsce'!$C$51</f>
        <v>450000</v>
      </c>
      <c r="D52" s="574">
        <f>'[8]21. Przemyt - miejsce'!$D$51</f>
        <v>7</v>
      </c>
      <c r="E52" s="571">
        <f>'[8]21. Przemyt - miejsce'!$E$51</f>
        <v>312500</v>
      </c>
      <c r="F52" s="572">
        <f t="shared" si="1"/>
        <v>0.43999999999999995</v>
      </c>
    </row>
    <row r="53" spans="1:6" s="573" customFormat="1" ht="12.75">
      <c r="A53" s="568" t="s">
        <v>243</v>
      </c>
      <c r="B53" s="569"/>
      <c r="C53" s="571">
        <f>'[8]21. Przemyt - miejsce'!$C$52</f>
        <v>15541.94</v>
      </c>
      <c r="D53" s="574"/>
      <c r="E53" s="571">
        <f>'[8]21. Przemyt - miejsce'!$E$52</f>
        <v>27740</v>
      </c>
      <c r="F53" s="572">
        <f t="shared" si="1"/>
        <v>-0.4397281903388608</v>
      </c>
    </row>
    <row r="54" spans="1:6" s="573" customFormat="1" ht="12.75">
      <c r="A54" s="568" t="s">
        <v>244</v>
      </c>
      <c r="B54" s="569"/>
      <c r="C54" s="571">
        <f>'[8]21. Przemyt - miejsce'!$C$53</f>
        <v>212828.3329</v>
      </c>
      <c r="D54" s="574"/>
      <c r="E54" s="608">
        <f>'[8]21. Przemyt - miejsce'!$E$53</f>
        <v>436794.92809999996</v>
      </c>
      <c r="F54" s="572">
        <f t="shared" si="1"/>
        <v>-0.5127499904227939</v>
      </c>
    </row>
    <row r="55" spans="1:6" s="573" customFormat="1" ht="12.75">
      <c r="A55" s="568" t="s">
        <v>245</v>
      </c>
      <c r="B55" s="569"/>
      <c r="C55" s="571">
        <f>'[8]21. Przemyt - miejsce'!$C$54</f>
        <v>2999881.8520000014</v>
      </c>
      <c r="D55" s="574"/>
      <c r="E55" s="571">
        <f>'[8]21. Przemyt - miejsce'!$E$54</f>
        <v>2089687.5399999993</v>
      </c>
      <c r="F55" s="572">
        <f t="shared" si="1"/>
        <v>0.43556478879134364</v>
      </c>
    </row>
    <row r="56" spans="1:6" s="582" customFormat="1" ht="19.5" customHeight="1">
      <c r="A56" s="575" t="s">
        <v>58</v>
      </c>
      <c r="B56" s="576"/>
      <c r="C56" s="577">
        <f>C57+C58+C59+C60</f>
        <v>12532453.6034</v>
      </c>
      <c r="D56" s="578"/>
      <c r="E56" s="577">
        <f>E57+E58+E59+E60</f>
        <v>32238928.8852</v>
      </c>
      <c r="F56" s="579">
        <f t="shared" si="1"/>
        <v>-0.6112633379344901</v>
      </c>
    </row>
    <row r="57" spans="1:6" s="573" customFormat="1" ht="12.75">
      <c r="A57" s="568" t="s">
        <v>242</v>
      </c>
      <c r="B57" s="569">
        <f>'[8]21. Przemyt - miejsce'!$B$56</f>
        <v>85</v>
      </c>
      <c r="C57" s="571">
        <f>'[8]21. Przemyt - miejsce'!$C$56</f>
        <v>5487000</v>
      </c>
      <c r="D57" s="574">
        <f>'[8]21. Przemyt - miejsce'!$D$56</f>
        <v>92</v>
      </c>
      <c r="E57" s="571">
        <f>'[8]21. Przemyt - miejsce'!$E$56</f>
        <v>6181500</v>
      </c>
      <c r="F57" s="572">
        <f t="shared" si="1"/>
        <v>-0.11235137102644988</v>
      </c>
    </row>
    <row r="58" spans="1:6" s="573" customFormat="1" ht="12.75">
      <c r="A58" s="568" t="s">
        <v>243</v>
      </c>
      <c r="B58" s="569"/>
      <c r="C58" s="605">
        <f>'[8]21. Przemyt - miejsce'!$C$57</f>
        <v>0</v>
      </c>
      <c r="D58" s="574"/>
      <c r="E58" s="571">
        <f>'[8]21. Przemyt - miejsce'!$E$57</f>
        <v>2022.8</v>
      </c>
      <c r="F58" s="588">
        <f t="shared" si="1"/>
        <v>-1</v>
      </c>
    </row>
    <row r="59" spans="1:6" s="573" customFormat="1" ht="12.75">
      <c r="A59" s="568" t="s">
        <v>244</v>
      </c>
      <c r="B59" s="569"/>
      <c r="C59" s="571">
        <f>'[8]21. Przemyt - miejsce'!$C$58</f>
        <v>4567303.9634</v>
      </c>
      <c r="D59" s="574"/>
      <c r="E59" s="571">
        <f>'[8]21. Przemyt - miejsce'!$E$58</f>
        <v>6225932.0812</v>
      </c>
      <c r="F59" s="572">
        <f t="shared" si="1"/>
        <v>-0.2664063944430811</v>
      </c>
    </row>
    <row r="60" spans="1:6" s="573" customFormat="1" ht="12.75">
      <c r="A60" s="568" t="s">
        <v>245</v>
      </c>
      <c r="B60" s="569"/>
      <c r="C60" s="571">
        <f>'[8]21. Przemyt - miejsce'!$C$59</f>
        <v>2478149.6399999997</v>
      </c>
      <c r="D60" s="574"/>
      <c r="E60" s="571">
        <f>'[8]21. Przemyt - miejsce'!$E$59</f>
        <v>19829474.004</v>
      </c>
      <c r="F60" s="572">
        <f t="shared" si="1"/>
        <v>-0.8750269603974312</v>
      </c>
    </row>
    <row r="61" spans="1:6" s="598" customFormat="1" ht="20.25" customHeight="1">
      <c r="A61" s="609" t="s">
        <v>248</v>
      </c>
      <c r="B61" s="593">
        <f aca="true" t="shared" si="3" ref="B61:E64">B41+B46+B51+B56</f>
        <v>0</v>
      </c>
      <c r="C61" s="596">
        <f t="shared" si="3"/>
        <v>24988306.8229</v>
      </c>
      <c r="D61" s="595">
        <f t="shared" si="3"/>
        <v>0</v>
      </c>
      <c r="E61" s="596">
        <f t="shared" si="3"/>
        <v>42160007.9341</v>
      </c>
      <c r="F61" s="597">
        <f t="shared" si="1"/>
        <v>-0.4072983368039437</v>
      </c>
    </row>
    <row r="62" spans="1:6" s="604" customFormat="1" ht="12.75">
      <c r="A62" s="599" t="s">
        <v>242</v>
      </c>
      <c r="B62" s="600">
        <f t="shared" si="3"/>
        <v>113</v>
      </c>
      <c r="C62" s="601">
        <f t="shared" si="3"/>
        <v>7824000</v>
      </c>
      <c r="D62" s="602">
        <f t="shared" si="3"/>
        <v>125</v>
      </c>
      <c r="E62" s="601">
        <f t="shared" si="3"/>
        <v>8825000</v>
      </c>
      <c r="F62" s="603">
        <f t="shared" si="1"/>
        <v>-0.1134277620396601</v>
      </c>
    </row>
    <row r="63" spans="1:6" s="604" customFormat="1" ht="12.75">
      <c r="A63" s="599" t="s">
        <v>243</v>
      </c>
      <c r="B63" s="600">
        <f t="shared" si="3"/>
        <v>0</v>
      </c>
      <c r="C63" s="601">
        <f t="shared" si="3"/>
        <v>73031.44</v>
      </c>
      <c r="D63" s="602">
        <f t="shared" si="3"/>
        <v>0</v>
      </c>
      <c r="E63" s="601">
        <f t="shared" si="3"/>
        <v>64846.8</v>
      </c>
      <c r="F63" s="603">
        <f t="shared" si="1"/>
        <v>0.12621501754905395</v>
      </c>
    </row>
    <row r="64" spans="1:6" s="604" customFormat="1" ht="12.75">
      <c r="A64" s="599" t="s">
        <v>244</v>
      </c>
      <c r="B64" s="600">
        <f t="shared" si="3"/>
        <v>0</v>
      </c>
      <c r="C64" s="601">
        <f t="shared" si="3"/>
        <v>8741247.8909</v>
      </c>
      <c r="D64" s="602">
        <f t="shared" si="3"/>
        <v>0</v>
      </c>
      <c r="E64" s="601">
        <f t="shared" si="3"/>
        <v>10726283.1901</v>
      </c>
      <c r="F64" s="603">
        <f t="shared" si="1"/>
        <v>-0.18506273459497313</v>
      </c>
    </row>
    <row r="65" spans="1:6" s="604" customFormat="1" ht="12.75">
      <c r="A65" s="599" t="s">
        <v>245</v>
      </c>
      <c r="B65" s="600"/>
      <c r="C65" s="601">
        <f>C45+C50+C55+C60</f>
        <v>8350027.4920000015</v>
      </c>
      <c r="D65" s="602"/>
      <c r="E65" s="601">
        <f>E45+E50+E55+E60</f>
        <v>22543877.944</v>
      </c>
      <c r="F65" s="603">
        <f t="shared" si="1"/>
        <v>-0.6296099760324358</v>
      </c>
    </row>
    <row r="66" spans="1:6" s="582" customFormat="1" ht="19.5" customHeight="1">
      <c r="A66" s="575" t="s">
        <v>249</v>
      </c>
      <c r="B66" s="580"/>
      <c r="C66" s="610">
        <f>C67+C68+C69+C70</f>
        <v>84636511.6086001</v>
      </c>
      <c r="D66" s="611"/>
      <c r="E66" s="612">
        <f>E67+E68+E69+E70</f>
        <v>67656131.4826001</v>
      </c>
      <c r="F66" s="613">
        <f>C66/E66-1</f>
        <v>0.25098065399094005</v>
      </c>
    </row>
    <row r="67" spans="1:6" s="573" customFormat="1" ht="12.75">
      <c r="A67" s="568" t="s">
        <v>242</v>
      </c>
      <c r="B67" s="569">
        <f>'[8]21. Przemyt - miejsce'!$B$66</f>
        <v>142</v>
      </c>
      <c r="C67" s="571">
        <f>'[8]21. Przemyt - miejsce'!$C$66</f>
        <v>10161500</v>
      </c>
      <c r="D67" s="574">
        <f>'[8]21. Przemyt - miejsce'!$D$66</f>
        <v>244</v>
      </c>
      <c r="E67" s="614">
        <f>'[8]21. Przemyt - miejsce'!$E$66</f>
        <v>12099200</v>
      </c>
      <c r="F67" s="572">
        <f t="shared" si="1"/>
        <v>-0.16015108436921455</v>
      </c>
    </row>
    <row r="68" spans="1:6" s="573" customFormat="1" ht="12.75">
      <c r="A68" s="568" t="s">
        <v>243</v>
      </c>
      <c r="B68" s="569"/>
      <c r="C68" s="615">
        <f>'[8]21. Przemyt - miejsce'!$C$67</f>
        <v>1430616.69</v>
      </c>
      <c r="D68" s="574"/>
      <c r="E68" s="614">
        <f>'[8]21. Przemyt - miejsce'!$E$67</f>
        <v>866420.3200000001</v>
      </c>
      <c r="F68" s="572">
        <f>C68/E68-1</f>
        <v>0.6511809072067929</v>
      </c>
    </row>
    <row r="69" spans="1:6" s="573" customFormat="1" ht="12.75">
      <c r="A69" s="568" t="s">
        <v>244</v>
      </c>
      <c r="B69" s="569"/>
      <c r="C69" s="615">
        <f>'[8]21. Przemyt - miejsce'!$C$68</f>
        <v>28662123.756600007</v>
      </c>
      <c r="D69" s="574"/>
      <c r="E69" s="614">
        <f>'[8]21. Przemyt - miejsce'!$E$68</f>
        <v>12621453.737600004</v>
      </c>
      <c r="F69" s="572">
        <f>C69/E69-1</f>
        <v>1.2709051074848823</v>
      </c>
    </row>
    <row r="70" spans="1:6" s="573" customFormat="1" ht="12.75">
      <c r="A70" s="568" t="s">
        <v>245</v>
      </c>
      <c r="B70" s="569"/>
      <c r="C70" s="571">
        <f>'[8]21. Przemyt - miejsce'!$C$69</f>
        <v>44382271.16200009</v>
      </c>
      <c r="D70" s="574"/>
      <c r="E70" s="614">
        <f>'[8]21. Przemyt - miejsce'!$E$69</f>
        <v>42069057.42500009</v>
      </c>
      <c r="F70" s="572">
        <f>C70/E70-1</f>
        <v>0.05498610804684545</v>
      </c>
    </row>
    <row r="71" spans="1:6" ht="40.5" customHeight="1">
      <c r="A71" s="474" t="s">
        <v>38</v>
      </c>
      <c r="B71" s="475"/>
      <c r="C71" s="475"/>
      <c r="D71" s="475"/>
      <c r="E71" s="475"/>
      <c r="F71" s="475"/>
    </row>
  </sheetData>
  <sheetProtection/>
  <mergeCells count="1">
    <mergeCell ref="A71:F71"/>
  </mergeCells>
  <printOptions horizontalCentered="1" verticalCentered="1"/>
  <pageMargins left="0.7874015748031497" right="0.31496062992125984" top="0.3937007874015748" bottom="0.5118110236220472" header="0.31496062992125984" footer="0.1968503937007874"/>
  <pageSetup horizontalDpi="1200" verticalDpi="1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Ruch graniczny osób na całej granicy</dc:title>
  <dc:subject/>
  <dc:creator>Anonim</dc:creator>
  <cp:keywords/>
  <dc:description/>
  <cp:lastModifiedBy>Paluch Rafał</cp:lastModifiedBy>
  <cp:lastPrinted>2015-02-03T09:50:58Z</cp:lastPrinted>
  <dcterms:created xsi:type="dcterms:W3CDTF">1997-12-03T13:57:01Z</dcterms:created>
  <dcterms:modified xsi:type="dcterms:W3CDTF">2015-02-23T11:06:16Z</dcterms:modified>
  <cp:category/>
  <cp:version/>
  <cp:contentType/>
  <cp:contentStatus/>
</cp:coreProperties>
</file>