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35" tabRatio="831" activeTab="5"/>
  </bookViews>
  <sheets>
    <sheet name="Jednostki SG" sheetId="1" r:id="rId1"/>
    <sheet name="Oosbowy ruch graniczny" sheetId="2" r:id="rId2"/>
    <sheet name="Ruch środki transportu" sheetId="3" r:id="rId3"/>
    <sheet name="Zatrzymani" sheetId="4" r:id="rId4"/>
    <sheet name="Przyjęci przekazani" sheetId="5" r:id="rId5"/>
    <sheet name="Ujawniony przemyt" sheetId="6" r:id="rId6"/>
    <sheet name="Ujawniony przemyt wg miejsca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ccessDatabase" hidden="1">"C:\BIURO_SG\TABELE\STAT_96\szablon za 1996 rok.mdb"</definedName>
    <definedName name="darek" localSheetId="4" hidden="1">{#N/A,#N/A,FALSE,"23"}</definedName>
    <definedName name="darek" localSheetId="5" hidden="1">{#N/A,#N/A,FALSE,"23"}</definedName>
    <definedName name="darek" hidden="1">{#N/A,#N/A,FALSE,"23"}</definedName>
    <definedName name="K_NIEZEZWOLENIA" localSheetId="1">'[2]Baza 2005'!#REF!</definedName>
    <definedName name="K_NIEZEZWOLENIA" localSheetId="4">'[4]Baza 2005'!#REF!</definedName>
    <definedName name="K_NIEZEZWOLENIA" localSheetId="2">'[2]Baza 2005'!#REF!</definedName>
    <definedName name="K_NIEZEZWOLENIA" localSheetId="5">'[5]Baza 2005'!#REF!</definedName>
    <definedName name="K_NIEZEZWOLENIA" localSheetId="3">'[3]Baza 2005'!#REF!</definedName>
    <definedName name="K_NIEZEZWOLENIA">'[1]Baza 2005'!#REF!</definedName>
    <definedName name="wrn.cudzoziemcy._.wydaleni._.99." localSheetId="1" hidden="1">{#N/A,#N/A,FALSE,"24"}</definedName>
    <definedName name="wrn.cudzoziemcy._.wydaleni._.99." localSheetId="4" hidden="1">{#N/A,#N/A,FALSE,"24"}</definedName>
    <definedName name="wrn.cudzoziemcy._.wydaleni._.99." localSheetId="2" hidden="1">{#N/A,#N/A,FALSE,"24"}</definedName>
    <definedName name="wrn.cudzoziemcy._.wydaleni._.99." localSheetId="5" hidden="1">{#N/A,#N/A,FALSE,"24"}</definedName>
    <definedName name="wrn.cudzoziemcy._.wydaleni._.99." localSheetId="3" hidden="1">{#N/A,#N/A,FALSE,"24"}</definedName>
    <definedName name="wrn.cudzoziemcy._.wydaleni._.99." hidden="1">{#N/A,#N/A,FALSE,"24"}</definedName>
    <definedName name="wrn.Przyjęci._.do._.RP._.99." localSheetId="1" hidden="1">{#N/A,#N/A,FALSE,"23"}</definedName>
    <definedName name="wrn.Przyjęci._.do._.RP._.99." localSheetId="4" hidden="1">{#N/A,#N/A,FALSE,"23"}</definedName>
    <definedName name="wrn.Przyjęci._.do._.RP._.99." localSheetId="2" hidden="1">{#N/A,#N/A,FALSE,"23"}</definedName>
    <definedName name="wrn.Przyjęci._.do._.RP._.99." localSheetId="5" hidden="1">{#N/A,#N/A,FALSE,"23"}</definedName>
    <definedName name="wrn.Przyjęci._.do._.RP._.99." localSheetId="3" hidden="1">{#N/A,#N/A,FALSE,"23"}</definedName>
    <definedName name="wrn.Przyjęci._.do._.RP._.99." hidden="1">{#N/A,#N/A,FALSE,"23"}</definedName>
  </definedNames>
  <calcPr fullCalcOnLoad="1"/>
</workbook>
</file>

<file path=xl/sharedStrings.xml><?xml version="1.0" encoding="utf-8"?>
<sst xmlns="http://schemas.openxmlformats.org/spreadsheetml/2006/main" count="480" uniqueCount="219">
  <si>
    <t>razem granica wewnętrzna UE</t>
  </si>
  <si>
    <t>Nadwiślański</t>
  </si>
  <si>
    <t>placówki SG</t>
  </si>
  <si>
    <t>na granicy zewnętrznej UE</t>
  </si>
  <si>
    <t>na granicy wewnętrznej UE</t>
  </si>
  <si>
    <t xml:space="preserve">   w tym:</t>
  </si>
  <si>
    <t xml:space="preserve">amfetamina </t>
  </si>
  <si>
    <t>ikony</t>
  </si>
  <si>
    <t>amfetamina</t>
  </si>
  <si>
    <t>numizmaty</t>
  </si>
  <si>
    <t xml:space="preserve">haszysz </t>
  </si>
  <si>
    <t>przedmioty zabytkowe</t>
  </si>
  <si>
    <t xml:space="preserve">heroina </t>
  </si>
  <si>
    <t xml:space="preserve">kokaina </t>
  </si>
  <si>
    <t>pojazdy mechaniczne</t>
  </si>
  <si>
    <t>marihuana</t>
  </si>
  <si>
    <t>ecstasy</t>
  </si>
  <si>
    <t>motocykle</t>
  </si>
  <si>
    <t>LSD</t>
  </si>
  <si>
    <t>towary handlowe</t>
  </si>
  <si>
    <t>broń i amunicja</t>
  </si>
  <si>
    <t xml:space="preserve">   broń</t>
  </si>
  <si>
    <t>alkohol</t>
  </si>
  <si>
    <t xml:space="preserve">       w tym:</t>
  </si>
  <si>
    <t>broń palna</t>
  </si>
  <si>
    <t>waluta obca</t>
  </si>
  <si>
    <t>broń gazowa</t>
  </si>
  <si>
    <t>inne towary</t>
  </si>
  <si>
    <t>inna</t>
  </si>
  <si>
    <t xml:space="preserve">    amunicja</t>
  </si>
  <si>
    <t>amunicja ostra</t>
  </si>
  <si>
    <t>amunicja gazowa</t>
  </si>
  <si>
    <t>razem na zewnętrznym odcinku granicy UE</t>
  </si>
  <si>
    <t>razem na wewnętrznym odcinku granicy UE</t>
  </si>
  <si>
    <t>Rodzaj</t>
  </si>
  <si>
    <t>ilość</t>
  </si>
  <si>
    <t xml:space="preserve">wartość </t>
  </si>
  <si>
    <t>narkotyki</t>
  </si>
  <si>
    <t>dobra kultury</t>
  </si>
  <si>
    <t>liczba</t>
  </si>
  <si>
    <t>wartość w zł</t>
  </si>
  <si>
    <t xml:space="preserve">                             alkohol</t>
  </si>
  <si>
    <t xml:space="preserve">                             papierosy</t>
  </si>
  <si>
    <t xml:space="preserve">                                       alkohol</t>
  </si>
  <si>
    <t xml:space="preserve">                                       papierosy</t>
  </si>
  <si>
    <t>inne</t>
  </si>
  <si>
    <t>Źródło: Zarząd Graniczny KGSG</t>
  </si>
  <si>
    <t>miejsce zatrzymania</t>
  </si>
  <si>
    <t xml:space="preserve">             wg miejsca zatrzymania i wybranych rodzajów przedmiotu (wartość - dane szacunkowe)</t>
  </si>
  <si>
    <t>poza strefą nadgraniczną</t>
  </si>
  <si>
    <r>
      <t xml:space="preserve">Oddział SG
</t>
    </r>
    <r>
      <rPr>
        <sz val="10"/>
        <rFont val="Times New Roman CE"/>
        <family val="1"/>
      </rPr>
      <t>jednostka organizacyjna</t>
    </r>
  </si>
  <si>
    <t>długość odcinka</t>
  </si>
  <si>
    <t>(na odcinku granicy)</t>
  </si>
  <si>
    <t>Warmińsko - Mazurski</t>
  </si>
  <si>
    <t>Podlaski</t>
  </si>
  <si>
    <t>Nadbużański</t>
  </si>
  <si>
    <t>Bieszczadzki</t>
  </si>
  <si>
    <t>Morski</t>
  </si>
  <si>
    <t xml:space="preserve"> </t>
  </si>
  <si>
    <t>RAZEM</t>
  </si>
  <si>
    <t>ogółem</t>
  </si>
  <si>
    <t>odcinek granicy</t>
  </si>
  <si>
    <t>/</t>
  </si>
  <si>
    <t>Rosja</t>
  </si>
  <si>
    <t>Litwa</t>
  </si>
  <si>
    <t>Białoruś</t>
  </si>
  <si>
    <t>Ukraina</t>
  </si>
  <si>
    <t>Słowacja</t>
  </si>
  <si>
    <t>Czechy</t>
  </si>
  <si>
    <t>Niemcy</t>
  </si>
  <si>
    <t>morska</t>
  </si>
  <si>
    <t>lotnicza</t>
  </si>
  <si>
    <t>udział %</t>
  </si>
  <si>
    <t>w tym:</t>
  </si>
  <si>
    <t>obywatele RP</t>
  </si>
  <si>
    <t>cudzoziemcy</t>
  </si>
  <si>
    <t>w całości</t>
  </si>
  <si>
    <t>z Polski</t>
  </si>
  <si>
    <t>do Polski</t>
  </si>
  <si>
    <t>razem</t>
  </si>
  <si>
    <t>odcinek</t>
  </si>
  <si>
    <t>ruchu</t>
  </si>
  <si>
    <t>granicy</t>
  </si>
  <si>
    <t>wyszczególnienie</t>
  </si>
  <si>
    <t xml:space="preserve">udział % </t>
  </si>
  <si>
    <t xml:space="preserve">Ogółem  </t>
  </si>
  <si>
    <t>samochody osobowe</t>
  </si>
  <si>
    <t>autobusy</t>
  </si>
  <si>
    <t>samochody ciężarowe</t>
  </si>
  <si>
    <t>obywatelstwo</t>
  </si>
  <si>
    <t>razem granica zewnętrzna UE</t>
  </si>
  <si>
    <t>Razem obywatele państw trzecich</t>
  </si>
  <si>
    <t>Razem obywatele UE/EOG</t>
  </si>
  <si>
    <t>Nadodrzański</t>
  </si>
  <si>
    <t xml:space="preserve">     (bez przekazanych) - wg obywatelstw - podsumowanie</t>
  </si>
  <si>
    <t>BLR</t>
  </si>
  <si>
    <t>CHN</t>
  </si>
  <si>
    <t>GEO</t>
  </si>
  <si>
    <t>IND</t>
  </si>
  <si>
    <t>IRQ</t>
  </si>
  <si>
    <t>MDA</t>
  </si>
  <si>
    <t>NGA</t>
  </si>
  <si>
    <t>RUS</t>
  </si>
  <si>
    <t>SYR</t>
  </si>
  <si>
    <t>TUR</t>
  </si>
  <si>
    <t>UKR</t>
  </si>
  <si>
    <t>VNM</t>
  </si>
  <si>
    <t>XXX</t>
  </si>
  <si>
    <t>POL</t>
  </si>
  <si>
    <t>Źródło: SZTAB KGSG</t>
  </si>
  <si>
    <r>
      <t xml:space="preserve">morska
</t>
    </r>
    <r>
      <rPr>
        <sz val="8"/>
        <rFont val="Times New Roman CE"/>
        <family val="0"/>
      </rPr>
      <t>połączenia zewnętrzne</t>
    </r>
  </si>
  <si>
    <r>
      <t xml:space="preserve">lotnicza
</t>
    </r>
    <r>
      <rPr>
        <sz val="8"/>
        <rFont val="Times New Roman CE"/>
        <family val="0"/>
      </rPr>
      <t>połączenia zewnętrzne</t>
    </r>
  </si>
  <si>
    <r>
      <t xml:space="preserve">morska
</t>
    </r>
    <r>
      <rPr>
        <sz val="8"/>
        <rFont val="Times New Roman CE"/>
        <family val="0"/>
      </rPr>
      <t>połączenia wewnętrzne</t>
    </r>
  </si>
  <si>
    <r>
      <t xml:space="preserve">lotnicza
</t>
    </r>
    <r>
      <rPr>
        <sz val="8"/>
        <rFont val="Times New Roman CE"/>
        <family val="0"/>
      </rPr>
      <t>połączenia wewnętrzne</t>
    </r>
  </si>
  <si>
    <t>AFG</t>
  </si>
  <si>
    <t>ARM</t>
  </si>
  <si>
    <t>BGD</t>
  </si>
  <si>
    <t>UZB</t>
  </si>
  <si>
    <t>LTU</t>
  </si>
  <si>
    <t>*umowa o małym ruchu granicznym pomiędzy Polską a Ukrainą weszła w życie z dniem 1 lipca 2009 r.</t>
  </si>
  <si>
    <t>COD</t>
  </si>
  <si>
    <t>DZA</t>
  </si>
  <si>
    <t>CZE</t>
  </si>
  <si>
    <t>MNG</t>
  </si>
  <si>
    <t>ALB</t>
  </si>
  <si>
    <t>KAZ</t>
  </si>
  <si>
    <t>PAK</t>
  </si>
  <si>
    <t>KGZ</t>
  </si>
  <si>
    <t>LKA</t>
  </si>
  <si>
    <t>DEU</t>
  </si>
  <si>
    <t>SWE</t>
  </si>
  <si>
    <t>grzyby halucynogenne</t>
  </si>
  <si>
    <t>BRA</t>
  </si>
  <si>
    <t>MKD</t>
  </si>
  <si>
    <t>* umowa o małym ruchu granicznym pomiędzy Polską a Federacją Rosyjską weszła w życie z dniem 27 lipca 2012 r.</t>
  </si>
  <si>
    <t>16 placówek
9 przejść</t>
  </si>
  <si>
    <t>AZE</t>
  </si>
  <si>
    <t>BIH</t>
  </si>
  <si>
    <t>CMR</t>
  </si>
  <si>
    <t>COG</t>
  </si>
  <si>
    <t>JOR</t>
  </si>
  <si>
    <t>PER</t>
  </si>
  <si>
    <t>SAU</t>
  </si>
  <si>
    <t>TUN</t>
  </si>
  <si>
    <t>naczepy</t>
  </si>
  <si>
    <t>inne pojazdy</t>
  </si>
  <si>
    <t>pojazdy (sam. osob. i cięż.)</t>
  </si>
  <si>
    <t>Śląsko-Małopolski</t>
  </si>
  <si>
    <t xml:space="preserve">   broń inna</t>
  </si>
  <si>
    <t>granaty</t>
  </si>
  <si>
    <t>ręczne miotacze gazu</t>
  </si>
  <si>
    <t>14 placówek
9 przejść</t>
  </si>
  <si>
    <t>CUB</t>
  </si>
  <si>
    <t>KOR</t>
  </si>
  <si>
    <t>DNK</t>
  </si>
  <si>
    <t>11 placówek
8 przejść</t>
  </si>
  <si>
    <t>11 placówek
5 przejść</t>
  </si>
  <si>
    <t>13 placówek
21 przejść</t>
  </si>
  <si>
    <t xml:space="preserve">                                       pozostałe towary</t>
  </si>
  <si>
    <t xml:space="preserve">                             pozostałe towary</t>
  </si>
  <si>
    <t>papierosy</t>
  </si>
  <si>
    <t xml:space="preserve">   w tym m. in.:   pojazdy</t>
  </si>
  <si>
    <t xml:space="preserve">                                       pojazdy</t>
  </si>
  <si>
    <t xml:space="preserve">                       w tym:      pojazdy</t>
  </si>
  <si>
    <t>BGR</t>
  </si>
  <si>
    <t>CAN</t>
  </si>
  <si>
    <t>EST</t>
  </si>
  <si>
    <t>FRA</t>
  </si>
  <si>
    <t>LVA</t>
  </si>
  <si>
    <t>SVK</t>
  </si>
  <si>
    <t>MAR</t>
  </si>
  <si>
    <t>Źródło: Zarząd do Spraw Cudzoziemców KGSG</t>
  </si>
  <si>
    <t xml:space="preserve">przyjęci do RP
</t>
  </si>
  <si>
    <t xml:space="preserve">przekazani z RP
</t>
  </si>
  <si>
    <t>KOSOVO</t>
  </si>
  <si>
    <t>SEN</t>
  </si>
  <si>
    <t>SOM</t>
  </si>
  <si>
    <t>SRB</t>
  </si>
  <si>
    <t>TJK</t>
  </si>
  <si>
    <t>ROU</t>
  </si>
  <si>
    <t>ISR</t>
  </si>
  <si>
    <t>AGO</t>
  </si>
  <si>
    <t>ERI</t>
  </si>
  <si>
    <t>N.A.</t>
  </si>
  <si>
    <t>THA</t>
  </si>
  <si>
    <t>20 placówek
12 przejść</t>
  </si>
  <si>
    <t>31.12.2014 r.</t>
  </si>
  <si>
    <t>HRV</t>
  </si>
  <si>
    <t>97 placówek
72 przejścia</t>
  </si>
  <si>
    <t>5 placówek
6 przejść</t>
  </si>
  <si>
    <t>7 placówki
2 przejścia</t>
  </si>
  <si>
    <t xml:space="preserve">    (oddziały, placówki Straży Granicznej itp.) - wg stanu na dzień 31 marca 2015 roku</t>
  </si>
  <si>
    <t>31.03.2015 r.</t>
  </si>
  <si>
    <t>I kw. 2015 r.</t>
  </si>
  <si>
    <t>I kw. 2014 r.</t>
  </si>
  <si>
    <t>zmiany wprowadzone
w I kwartale 2015 roku</t>
  </si>
  <si>
    <t>BEN</t>
  </si>
  <si>
    <t>BOL</t>
  </si>
  <si>
    <t>CIV</t>
  </si>
  <si>
    <t>DMA</t>
  </si>
  <si>
    <t>ETH</t>
  </si>
  <si>
    <t>GTM</t>
  </si>
  <si>
    <t>KEN</t>
  </si>
  <si>
    <t>MEX</t>
  </si>
  <si>
    <t>NPL</t>
  </si>
  <si>
    <t>VEN</t>
  </si>
  <si>
    <t>- zniesienie PSG w Rewalu, PSG w Łebie, PSG w Darłowie, PSG w Gdańsku, PSG w Gdańsku-Rębiechowie;
- zmiana terytorialnego zasięgu PSG w Świnoujściu, PSG w Kołobrzegu, PSG we Władysławowie, PSG w Szczecinie, PSG w Ustce, PSG w Gdyni, PSG w Gdańsku, PSG w Krynicy Morskiej, PSG w Elblągu;
- utworzenie nowej PSG w Gdańsku;
- utworzenie Grup Zamiejscowych w Rewalu PSG Świnoujście, w Darłowie PSG Kołobrzeg, w Łebie PSG Władysławowo;
- zmiany wprowadzone Zarządzeniem nr 12 KGSG z dnia 09 lutego 2015 r. (Dz. Urz. KGSG z dnia 09 lutego 2015 r., Poz. 14,  - zmiany wymienionego zarządzenia zostały ogłoszone w Dz. Urz. KGSG z 2012 r. poz. 9, 28, 48, 79 i 85, z 2013 r. poz. 32, 61, 64, 72, 76, 85 i 94, z 2014 r. poz. 76, 91, 108, 113 i 116 oraz z 2015 r. poz. 3)</t>
  </si>
  <si>
    <t>9 placówek
21 przejść</t>
  </si>
  <si>
    <t>93 placówki
72 przejścia</t>
  </si>
  <si>
    <t>- zmiana nazwy, lokalizacji oraz określenie terytorialnego zasięgu działania PSG w Bielsku-Białej,  zmiany wprowadzone Zarządzeniem nr 12 KGSG z dnia 09 lutego 2015 r. (Dz. Urz. KGSG z dnia 09 lutego 2015 r., Poz. 14,  - zmiany wymienionego zarządzenia zostały ogłoszone w Dz. Urz. KGSG z 2012 r. poz. 9, 28, 48, 79 i 85, z 2013 r. poz. 32, 61, 64, 72, 76, 85 i 94, z 2014 r. poz. 76, 91, 108, 113 i 116 oraz z 2015 r. poz. 3)</t>
  </si>
  <si>
    <t>Terenowe jednostki organizacyjne Straży Granicznej</t>
  </si>
  <si>
    <t>Łącznie osobowy ruch graniczny w I kwartale 2015 roku (paszportowy, mrg, inne) - liczba przekroczeń na odcinkach granicy zewnętrznej UE</t>
  </si>
  <si>
    <t>Mały ruch graniczny na granicy z Ukrainą w I kwartale 2015 roku*</t>
  </si>
  <si>
    <t>Mały ruch graniczny na granicy z Rosją w I kwartale 2015 roku*</t>
  </si>
  <si>
    <t>Ruch graniczny środków transportu drogowego w I kwartale 2015 roku</t>
  </si>
  <si>
    <t>Zatrzymani przez Straż Graniczną za przekroczenie granicy państwowej wbrew przepisom lub usiłowanie pgpwp 
                w I kwartale 2015 roku</t>
  </si>
  <si>
    <t>Ujawnione przez Straż Graniczną towary pochodzące z przemytu w I kwartale 2015 roku</t>
  </si>
  <si>
    <t>Ujawnione przez Straż Graniczną towary pochodzące z przemytu w I kwartale 2015 roku - wg rodzajów przedmiotu (wartość - dane szacunkowe)</t>
  </si>
  <si>
    <t>Cudzoziemcy przekazani i przyjęci w I kwartale 2015 roku - razem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</si>
</sst>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\+#0.00%;\-#0.00%"/>
    <numFmt numFmtId="166" formatCode="\+#0.0%;\-#0.0%"/>
    <numFmt numFmtId="167" formatCode="#,##0.00_*&quot;km&quot;"/>
    <numFmt numFmtId="168" formatCode="#,##0\ &quot;zł&quot;"/>
    <numFmt numFmtId="169" formatCode="_-* #,##0\ &quot;zł&quot;_-;\-* #,##0\ &quot;zł&quot;_-;_-* &quot;-&quot;??\ &quot;zł&quot;_-;_-@_-"/>
    <numFmt numFmtId="170" formatCode="#,##0_*&quot;tabl.&quot;"/>
    <numFmt numFmtId="171" formatCode="#,##0.0000&quot;kg&quot;"/>
    <numFmt numFmtId="172" formatCode="#,##0.000&quot;kg&quot;"/>
    <numFmt numFmtId="173" formatCode="#,##0.00&quot;kg&quot;"/>
    <numFmt numFmtId="174" formatCode="#,##0.0&quot;kg&quot;"/>
    <numFmt numFmtId="175" formatCode="#,##0&quot;kg&quot;"/>
    <numFmt numFmtId="176" formatCode="#,##0.00000&quot;kg&quot;"/>
    <numFmt numFmtId="177" formatCode="#,##0.000000&quot;kg&quot;"/>
    <numFmt numFmtId="178" formatCode="\+#0.000%;\-#0.000%"/>
    <numFmt numFmtId="179" formatCode="\+0.00%;\-0.00%"/>
    <numFmt numFmtId="180" formatCode="#,##0.0"/>
    <numFmt numFmtId="181" formatCode="0.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\ _z_ł_-;\-* #,##0\ _z_ł_-;_-* &quot;-&quot;??\ _z_ł_-;_-@_-"/>
    <numFmt numFmtId="188" formatCode="0.000%"/>
    <numFmt numFmtId="189" formatCode="#,##0_*&quot;szt&quot;"/>
    <numFmt numFmtId="190" formatCode="#,##0_*&quot;szt.&quot;"/>
    <numFmt numFmtId="191" formatCode="_(* #,##0.00_);_(* \(#,##0.00\);_(* &quot;-&quot;??_);_(@_)"/>
    <numFmt numFmtId="192" formatCode="[$-10409]yyyy\-mm\-dd"/>
  </numFmts>
  <fonts count="7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u val="single"/>
      <sz val="10"/>
      <name val="Times New Roman CE"/>
      <family val="1"/>
    </font>
    <font>
      <i/>
      <sz val="10"/>
      <name val="Times New Roman CE"/>
      <family val="0"/>
    </font>
    <font>
      <i/>
      <sz val="12"/>
      <name val="Times New Roman CE"/>
      <family val="0"/>
    </font>
    <font>
      <b/>
      <sz val="13"/>
      <name val="Times New Roman CE"/>
      <family val="1"/>
    </font>
    <font>
      <sz val="13"/>
      <name val="Times New Roman CE"/>
      <family val="1"/>
    </font>
    <font>
      <i/>
      <sz val="8"/>
      <name val="Arial CE"/>
      <family val="2"/>
    </font>
    <font>
      <b/>
      <sz val="12"/>
      <name val="Arial CE"/>
      <family val="2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i/>
      <sz val="12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"/>
      <family val="2"/>
    </font>
    <font>
      <sz val="10"/>
      <name val="Arial"/>
      <family val="2"/>
    </font>
    <font>
      <sz val="8"/>
      <name val="Times New Roman CE"/>
      <family val="0"/>
    </font>
    <font>
      <b/>
      <sz val="10"/>
      <color indexed="12"/>
      <name val="Arial CE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 CE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sz val="10"/>
      <color indexed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name val="Times New Roman"/>
      <family val="1"/>
    </font>
    <font>
      <b/>
      <sz val="10"/>
      <color indexed="9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E"/>
      <family val="2"/>
    </font>
    <font>
      <b/>
      <sz val="14"/>
      <name val="Times New Roman CE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sz val="10"/>
      <color indexed="10"/>
      <name val="Arial CE"/>
      <family val="0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rgb="FF000000"/>
      <name val="Calibri"/>
      <family val="2"/>
    </font>
    <font>
      <b/>
      <sz val="12"/>
      <color rgb="FFFF0000"/>
      <name val="Times New Roman CE"/>
      <family val="1"/>
    </font>
    <font>
      <sz val="12"/>
      <color rgb="FFFF0000"/>
      <name val="Times New Roman CE"/>
      <family val="1"/>
    </font>
    <font>
      <sz val="10"/>
      <color rgb="FFFF0000"/>
      <name val="Arial CE"/>
      <family val="0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/>
      <top style="thin"/>
      <bottom style="double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>
      <alignment/>
      <protection/>
    </xf>
    <xf numFmtId="0" fontId="2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" borderId="0" applyNumberFormat="0" applyBorder="0" applyAlignment="0" applyProtection="0"/>
  </cellStyleXfs>
  <cellXfs count="619">
    <xf numFmtId="0" fontId="0" fillId="0" borderId="0" xfId="0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0" borderId="0" xfId="64" applyFont="1" applyAlignment="1">
      <alignment vertical="center"/>
      <protection/>
    </xf>
    <xf numFmtId="0" fontId="6" fillId="20" borderId="11" xfId="64" applyFont="1" applyFill="1" applyBorder="1" applyAlignment="1">
      <alignment horizontal="centerContinuous" vertical="center"/>
      <protection/>
    </xf>
    <xf numFmtId="0" fontId="6" fillId="20" borderId="12" xfId="64" applyFont="1" applyFill="1" applyBorder="1" applyAlignment="1">
      <alignment horizontal="centerContinuous" vertical="center"/>
      <protection/>
    </xf>
    <xf numFmtId="0" fontId="7" fillId="0" borderId="0" xfId="64" applyFont="1">
      <alignment/>
      <protection/>
    </xf>
    <xf numFmtId="3" fontId="5" fillId="0" borderId="0" xfId="64" applyNumberFormat="1" applyFont="1">
      <alignment/>
      <protection/>
    </xf>
    <xf numFmtId="0" fontId="5" fillId="0" borderId="0" xfId="64" applyFont="1">
      <alignment/>
      <protection/>
    </xf>
    <xf numFmtId="0" fontId="7" fillId="0" borderId="0" xfId="64" applyFont="1">
      <alignment/>
      <protection/>
    </xf>
    <xf numFmtId="0" fontId="5" fillId="0" borderId="0" xfId="64" applyFont="1" applyAlignment="1">
      <alignment/>
      <protection/>
    </xf>
    <xf numFmtId="3" fontId="7" fillId="0" borderId="0" xfId="64" applyNumberFormat="1" applyFont="1">
      <alignment/>
      <protection/>
    </xf>
    <xf numFmtId="3" fontId="6" fillId="0" borderId="0" xfId="64" applyNumberFormat="1" applyFont="1" applyAlignment="1">
      <alignment vertical="center"/>
      <protection/>
    </xf>
    <xf numFmtId="164" fontId="6" fillId="0" borderId="0" xfId="64" applyNumberFormat="1" applyFont="1" applyAlignment="1">
      <alignment vertical="center"/>
      <protection/>
    </xf>
    <xf numFmtId="0" fontId="7" fillId="20" borderId="0" xfId="64" applyFont="1" applyFill="1" applyBorder="1" applyAlignment="1">
      <alignment vertical="center"/>
      <protection/>
    </xf>
    <xf numFmtId="0" fontId="8" fillId="20" borderId="13" xfId="64" applyFont="1" applyFill="1" applyBorder="1" applyAlignment="1">
      <alignment vertical="center"/>
      <protection/>
    </xf>
    <xf numFmtId="0" fontId="7" fillId="20" borderId="0" xfId="64" applyFont="1" applyFill="1" applyBorder="1" applyAlignment="1">
      <alignment horizontal="centerContinuous" vertical="center"/>
      <protection/>
    </xf>
    <xf numFmtId="3" fontId="7" fillId="20" borderId="0" xfId="64" applyNumberFormat="1" applyFont="1" applyFill="1" applyBorder="1" applyAlignment="1">
      <alignment horizontal="left" vertical="center"/>
      <protection/>
    </xf>
    <xf numFmtId="164" fontId="7" fillId="20" borderId="0" xfId="64" applyNumberFormat="1" applyFont="1" applyFill="1" applyBorder="1" applyAlignment="1">
      <alignment horizontal="left" vertical="center"/>
      <protection/>
    </xf>
    <xf numFmtId="0" fontId="7" fillId="20" borderId="14" xfId="64" applyFont="1" applyFill="1" applyBorder="1" applyAlignment="1">
      <alignment horizontal="left" vertical="center"/>
      <protection/>
    </xf>
    <xf numFmtId="3" fontId="6" fillId="20" borderId="15" xfId="64" applyNumberFormat="1" applyFont="1" applyFill="1" applyBorder="1" applyAlignment="1">
      <alignment horizontal="centerContinuous" vertical="center"/>
      <protection/>
    </xf>
    <xf numFmtId="3" fontId="6" fillId="20" borderId="0" xfId="64" applyNumberFormat="1" applyFont="1" applyFill="1" applyBorder="1" applyAlignment="1">
      <alignment horizontal="centerContinuous" vertical="center"/>
      <protection/>
    </xf>
    <xf numFmtId="0" fontId="6" fillId="20" borderId="0" xfId="64" applyFont="1" applyFill="1" applyBorder="1" applyAlignment="1">
      <alignment horizontal="centerContinuous" vertical="center"/>
      <protection/>
    </xf>
    <xf numFmtId="0" fontId="6" fillId="20" borderId="16" xfId="64" applyFont="1" applyFill="1" applyBorder="1" applyAlignment="1">
      <alignment horizontal="centerContinuous" vertical="center"/>
      <protection/>
    </xf>
    <xf numFmtId="0" fontId="7" fillId="20" borderId="0" xfId="64" applyFont="1" applyFill="1" applyBorder="1">
      <alignment/>
      <protection/>
    </xf>
    <xf numFmtId="3" fontId="7" fillId="20" borderId="17" xfId="64" applyNumberFormat="1" applyFont="1" applyFill="1" applyBorder="1" applyAlignment="1">
      <alignment horizontal="centerContinuous" vertical="center"/>
      <protection/>
    </xf>
    <xf numFmtId="0" fontId="7" fillId="20" borderId="10" xfId="64" applyFont="1" applyFill="1" applyBorder="1" applyAlignment="1">
      <alignment horizontal="centerContinuous" vertical="center"/>
      <protection/>
    </xf>
    <xf numFmtId="0" fontId="7" fillId="20" borderId="18" xfId="64" applyFont="1" applyFill="1" applyBorder="1" applyAlignment="1">
      <alignment horizontal="centerContinuous" vertical="center"/>
      <protection/>
    </xf>
    <xf numFmtId="3" fontId="7" fillId="20" borderId="0" xfId="64" applyNumberFormat="1" applyFont="1" applyFill="1" applyBorder="1" applyAlignment="1">
      <alignment horizontal="centerContinuous" vertical="center"/>
      <protection/>
    </xf>
    <xf numFmtId="0" fontId="7" fillId="20" borderId="19" xfId="64" applyFont="1" applyFill="1" applyBorder="1" applyAlignment="1">
      <alignment horizontal="centerContinuous" vertical="center"/>
      <protection/>
    </xf>
    <xf numFmtId="0" fontId="8" fillId="20" borderId="13" xfId="64" applyFont="1" applyFill="1" applyBorder="1">
      <alignment/>
      <protection/>
    </xf>
    <xf numFmtId="0" fontId="7" fillId="20" borderId="20" xfId="64" applyFont="1" applyFill="1" applyBorder="1" applyAlignment="1">
      <alignment vertical="top"/>
      <protection/>
    </xf>
    <xf numFmtId="0" fontId="8" fillId="20" borderId="21" xfId="64" applyFont="1" applyFill="1" applyBorder="1">
      <alignment/>
      <protection/>
    </xf>
    <xf numFmtId="3" fontId="7" fillId="23" borderId="22" xfId="64" applyNumberFormat="1" applyFont="1" applyFill="1" applyBorder="1" applyAlignment="1">
      <alignment vertical="top"/>
      <protection/>
    </xf>
    <xf numFmtId="3" fontId="7" fillId="23" borderId="23" xfId="64" applyNumberFormat="1" applyFont="1" applyFill="1" applyBorder="1" applyAlignment="1">
      <alignment vertical="top"/>
      <protection/>
    </xf>
    <xf numFmtId="0" fontId="7" fillId="0" borderId="19" xfId="64" applyFont="1" applyBorder="1">
      <alignment/>
      <protection/>
    </xf>
    <xf numFmtId="164" fontId="5" fillId="0" borderId="24" xfId="64" applyNumberFormat="1" applyFont="1" applyBorder="1" applyAlignment="1">
      <alignment vertical="top"/>
      <protection/>
    </xf>
    <xf numFmtId="3" fontId="5" fillId="0" borderId="25" xfId="64" applyNumberFormat="1" applyFont="1" applyBorder="1" applyAlignment="1">
      <alignment vertical="top"/>
      <protection/>
    </xf>
    <xf numFmtId="3" fontId="5" fillId="0" borderId="23" xfId="64" applyNumberFormat="1" applyFont="1" applyBorder="1" applyAlignment="1">
      <alignment vertical="top"/>
      <protection/>
    </xf>
    <xf numFmtId="3" fontId="5" fillId="0" borderId="26" xfId="64" applyNumberFormat="1" applyFont="1" applyBorder="1" applyAlignment="1">
      <alignment vertical="top"/>
      <protection/>
    </xf>
    <xf numFmtId="3" fontId="5" fillId="0" borderId="27" xfId="64" applyNumberFormat="1" applyFont="1" applyBorder="1" applyAlignment="1">
      <alignment vertical="top"/>
      <protection/>
    </xf>
    <xf numFmtId="3" fontId="5" fillId="0" borderId="22" xfId="64" applyNumberFormat="1" applyFont="1" applyBorder="1" applyAlignment="1">
      <alignment vertical="top"/>
      <protection/>
    </xf>
    <xf numFmtId="0" fontId="7" fillId="0" borderId="11" xfId="64" applyFont="1" applyBorder="1">
      <alignment/>
      <protection/>
    </xf>
    <xf numFmtId="164" fontId="5" fillId="0" borderId="28" xfId="64" applyNumberFormat="1" applyFont="1" applyBorder="1" applyAlignment="1">
      <alignment vertical="top"/>
      <protection/>
    </xf>
    <xf numFmtId="3" fontId="5" fillId="0" borderId="29" xfId="64" applyNumberFormat="1" applyFont="1" applyBorder="1" applyAlignment="1">
      <alignment vertical="top"/>
      <protection/>
    </xf>
    <xf numFmtId="3" fontId="5" fillId="0" borderId="30" xfId="64" applyNumberFormat="1" applyFont="1" applyBorder="1" applyAlignment="1">
      <alignment vertical="top"/>
      <protection/>
    </xf>
    <xf numFmtId="0" fontId="7" fillId="0" borderId="0" xfId="64" applyFont="1" applyBorder="1">
      <alignment/>
      <protection/>
    </xf>
    <xf numFmtId="164" fontId="5" fillId="0" borderId="13" xfId="64" applyNumberFormat="1" applyFont="1" applyBorder="1" applyAlignment="1">
      <alignment vertical="top"/>
      <protection/>
    </xf>
    <xf numFmtId="3" fontId="5" fillId="0" borderId="31" xfId="64" applyNumberFormat="1" applyFont="1" applyBorder="1" applyAlignment="1">
      <alignment vertical="top"/>
      <protection/>
    </xf>
    <xf numFmtId="3" fontId="5" fillId="0" borderId="0" xfId="64" applyNumberFormat="1" applyFont="1" applyAlignment="1">
      <alignment/>
      <protection/>
    </xf>
    <xf numFmtId="0" fontId="0" fillId="0" borderId="0" xfId="64">
      <alignment/>
      <protection/>
    </xf>
    <xf numFmtId="164" fontId="5" fillId="0" borderId="0" xfId="64" applyNumberFormat="1" applyFont="1">
      <alignment/>
      <protection/>
    </xf>
    <xf numFmtId="10" fontId="6" fillId="0" borderId="0" xfId="64" applyNumberFormat="1" applyFont="1" applyAlignment="1">
      <alignment vertical="center"/>
      <protection/>
    </xf>
    <xf numFmtId="0" fontId="6" fillId="20" borderId="32" xfId="64" applyFont="1" applyFill="1" applyBorder="1" applyAlignment="1">
      <alignment horizontal="centerContinuous" vertical="center" wrapText="1"/>
      <protection/>
    </xf>
    <xf numFmtId="0" fontId="6" fillId="20" borderId="32" xfId="64" applyFont="1" applyFill="1" applyBorder="1" applyAlignment="1">
      <alignment horizontal="centerContinuous" vertical="center"/>
      <protection/>
    </xf>
    <xf numFmtId="0" fontId="7" fillId="0" borderId="0" xfId="64" applyFont="1" applyAlignment="1">
      <alignment vertical="center"/>
      <protection/>
    </xf>
    <xf numFmtId="0" fontId="7" fillId="20" borderId="0" xfId="64" applyFont="1" applyFill="1" applyBorder="1" applyAlignment="1">
      <alignment wrapText="1"/>
      <protection/>
    </xf>
    <xf numFmtId="166" fontId="7" fillId="23" borderId="10" xfId="64" applyNumberFormat="1" applyFont="1" applyFill="1" applyBorder="1">
      <alignment/>
      <protection/>
    </xf>
    <xf numFmtId="166" fontId="7" fillId="23" borderId="0" xfId="64" applyNumberFormat="1" applyFont="1" applyFill="1" applyBorder="1">
      <alignment/>
      <protection/>
    </xf>
    <xf numFmtId="0" fontId="7" fillId="0" borderId="19" xfId="64" applyFont="1" applyBorder="1" applyAlignment="1">
      <alignment/>
      <protection/>
    </xf>
    <xf numFmtId="10" fontId="7" fillId="0" borderId="17" xfId="64" applyNumberFormat="1" applyFont="1" applyBorder="1" applyAlignment="1">
      <alignment vertical="top"/>
      <protection/>
    </xf>
    <xf numFmtId="3" fontId="7" fillId="0" borderId="26" xfId="64" applyNumberFormat="1" applyFont="1" applyFill="1" applyBorder="1" applyAlignment="1">
      <alignment vertical="top"/>
      <protection/>
    </xf>
    <xf numFmtId="0" fontId="7" fillId="0" borderId="11" xfId="64" applyFont="1" applyBorder="1" applyAlignment="1">
      <alignment/>
      <protection/>
    </xf>
    <xf numFmtId="10" fontId="7" fillId="0" borderId="33" xfId="64" applyNumberFormat="1" applyFont="1" applyBorder="1" applyAlignment="1">
      <alignment vertical="top"/>
      <protection/>
    </xf>
    <xf numFmtId="3" fontId="7" fillId="0" borderId="23" xfId="64" applyNumberFormat="1" applyFont="1" applyFill="1" applyBorder="1" applyAlignment="1">
      <alignment vertical="top"/>
      <protection/>
    </xf>
    <xf numFmtId="0" fontId="7" fillId="0" borderId="0" xfId="64" applyFont="1" applyBorder="1" applyAlignment="1">
      <alignment/>
      <protection/>
    </xf>
    <xf numFmtId="10" fontId="7" fillId="0" borderId="32" xfId="64" applyNumberFormat="1" applyFont="1" applyBorder="1" applyAlignment="1">
      <alignment vertical="top"/>
      <protection/>
    </xf>
    <xf numFmtId="166" fontId="5" fillId="0" borderId="0" xfId="64" applyNumberFormat="1" applyFont="1" applyBorder="1" applyAlignment="1">
      <alignment/>
      <protection/>
    </xf>
    <xf numFmtId="10" fontId="5" fillId="0" borderId="0" xfId="64" applyNumberFormat="1" applyFont="1">
      <alignment/>
      <protection/>
    </xf>
    <xf numFmtId="0" fontId="6" fillId="0" borderId="0" xfId="60" applyFont="1" applyAlignment="1">
      <alignment/>
      <protection/>
    </xf>
    <xf numFmtId="0" fontId="6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34" xfId="60" applyFont="1" applyBorder="1" applyAlignment="1">
      <alignment vertical="center" wrapText="1"/>
      <protection/>
    </xf>
    <xf numFmtId="0" fontId="4" fillId="0" borderId="34" xfId="60" applyFont="1" applyBorder="1" applyAlignment="1">
      <alignment vertical="center"/>
      <protection/>
    </xf>
    <xf numFmtId="0" fontId="4" fillId="0" borderId="0" xfId="60" applyFont="1">
      <alignment/>
      <protection/>
    </xf>
    <xf numFmtId="0" fontId="4" fillId="0" borderId="0" xfId="60" applyFont="1" applyAlignment="1">
      <alignment/>
      <protection/>
    </xf>
    <xf numFmtId="0" fontId="4" fillId="0" borderId="0" xfId="60" applyFont="1" applyBorder="1">
      <alignment/>
      <protection/>
    </xf>
    <xf numFmtId="166" fontId="5" fillId="0" borderId="12" xfId="64" applyNumberFormat="1" applyFont="1" applyFill="1" applyBorder="1" applyAlignment="1">
      <alignment horizontal="center"/>
      <protection/>
    </xf>
    <xf numFmtId="166" fontId="5" fillId="0" borderId="17" xfId="69" applyNumberFormat="1" applyFont="1" applyBorder="1" applyAlignment="1" applyProtection="1">
      <alignment/>
      <protection hidden="1"/>
    </xf>
    <xf numFmtId="166" fontId="5" fillId="0" borderId="33" xfId="64" applyNumberFormat="1" applyFont="1" applyBorder="1" applyAlignment="1" applyProtection="1">
      <alignment/>
      <protection hidden="1"/>
    </xf>
    <xf numFmtId="166" fontId="5" fillId="0" borderId="11" xfId="64" applyNumberFormat="1" applyFont="1" applyBorder="1" applyAlignment="1" applyProtection="1">
      <alignment/>
      <protection hidden="1"/>
    </xf>
    <xf numFmtId="166" fontId="5" fillId="0" borderId="11" xfId="64" applyNumberFormat="1" applyFont="1" applyBorder="1" applyAlignment="1">
      <alignment/>
      <protection/>
    </xf>
    <xf numFmtId="166" fontId="5" fillId="0" borderId="26" xfId="69" applyNumberFormat="1" applyFont="1" applyBorder="1" applyAlignment="1" applyProtection="1">
      <alignment/>
      <protection hidden="1"/>
    </xf>
    <xf numFmtId="166" fontId="5" fillId="0" borderId="29" xfId="64" applyNumberFormat="1" applyFont="1" applyBorder="1" applyAlignment="1" applyProtection="1">
      <alignment/>
      <protection hidden="1"/>
    </xf>
    <xf numFmtId="166" fontId="5" fillId="0" borderId="12" xfId="64" applyNumberFormat="1" applyFont="1" applyBorder="1" applyAlignment="1" applyProtection="1">
      <alignment/>
      <protection hidden="1"/>
    </xf>
    <xf numFmtId="166" fontId="5" fillId="0" borderId="12" xfId="64" applyNumberFormat="1" applyFont="1" applyBorder="1" applyAlignment="1">
      <alignment/>
      <protection/>
    </xf>
    <xf numFmtId="166" fontId="5" fillId="0" borderId="0" xfId="64" applyNumberFormat="1" applyFont="1" applyBorder="1" applyAlignment="1">
      <alignment/>
      <protection/>
    </xf>
    <xf numFmtId="166" fontId="5" fillId="0" borderId="10" xfId="64" applyNumberFormat="1" applyFont="1" applyBorder="1" applyAlignment="1">
      <alignment/>
      <protection/>
    </xf>
    <xf numFmtId="166" fontId="7" fillId="0" borderId="17" xfId="69" applyNumberFormat="1" applyFont="1" applyBorder="1" applyAlignment="1" applyProtection="1">
      <alignment/>
      <protection hidden="1"/>
    </xf>
    <xf numFmtId="166" fontId="7" fillId="0" borderId="33" xfId="64" applyNumberFormat="1" applyFont="1" applyBorder="1" applyAlignment="1" applyProtection="1">
      <alignment/>
      <protection hidden="1"/>
    </xf>
    <xf numFmtId="166" fontId="7" fillId="0" borderId="11" xfId="64" applyNumberFormat="1" applyFont="1" applyBorder="1" applyAlignment="1" applyProtection="1">
      <alignment/>
      <protection hidden="1"/>
    </xf>
    <xf numFmtId="166" fontId="7" fillId="0" borderId="11" xfId="64" applyNumberFormat="1" applyFont="1" applyBorder="1" applyAlignment="1">
      <alignment/>
      <protection/>
    </xf>
    <xf numFmtId="166" fontId="7" fillId="0" borderId="0" xfId="64" applyNumberFormat="1" applyFont="1" applyBorder="1" applyAlignment="1">
      <alignment/>
      <protection/>
    </xf>
    <xf numFmtId="166" fontId="5" fillId="0" borderId="10" xfId="64" applyNumberFormat="1" applyFont="1" applyFill="1" applyBorder="1" applyAlignment="1">
      <alignment horizontal="center"/>
      <protection/>
    </xf>
    <xf numFmtId="166" fontId="5" fillId="0" borderId="11" xfId="64" applyNumberFormat="1" applyFont="1" applyFill="1" applyBorder="1" applyAlignment="1">
      <alignment horizontal="center"/>
      <protection/>
    </xf>
    <xf numFmtId="166" fontId="5" fillId="0" borderId="0" xfId="64" applyNumberFormat="1" applyFont="1" applyFill="1" applyBorder="1" applyAlignment="1">
      <alignment horizontal="center"/>
      <protection/>
    </xf>
    <xf numFmtId="0" fontId="7" fillId="20" borderId="20" xfId="64" applyNumberFormat="1" applyFont="1" applyFill="1" applyBorder="1" applyAlignment="1">
      <alignment horizontal="center" vertical="center" textRotation="255"/>
      <protection/>
    </xf>
    <xf numFmtId="0" fontId="7" fillId="0" borderId="0" xfId="64" applyNumberFormat="1" applyFont="1">
      <alignment/>
      <protection/>
    </xf>
    <xf numFmtId="0" fontId="7" fillId="20" borderId="35" xfId="64" applyNumberFormat="1" applyFont="1" applyFill="1" applyBorder="1" applyAlignment="1">
      <alignment vertical="center"/>
      <protection/>
    </xf>
    <xf numFmtId="0" fontId="7" fillId="20" borderId="0" xfId="64" applyNumberFormat="1" applyFont="1" applyFill="1" applyBorder="1" applyAlignment="1" quotePrefix="1">
      <alignment horizontal="center" vertical="center"/>
      <protection/>
    </xf>
    <xf numFmtId="0" fontId="7" fillId="20" borderId="10" xfId="64" applyNumberFormat="1" applyFont="1" applyFill="1" applyBorder="1" applyAlignment="1">
      <alignment vertical="center"/>
      <protection/>
    </xf>
    <xf numFmtId="0" fontId="7" fillId="20" borderId="17" xfId="64" applyNumberFormat="1" applyFont="1" applyFill="1" applyBorder="1" applyAlignment="1">
      <alignment horizontal="centerContinuous" vertical="center"/>
      <protection/>
    </xf>
    <xf numFmtId="0" fontId="7" fillId="20" borderId="19" xfId="64" applyNumberFormat="1" applyFont="1" applyFill="1" applyBorder="1" applyAlignment="1">
      <alignment horizontal="centerContinuous" vertical="center"/>
      <protection/>
    </xf>
    <xf numFmtId="0" fontId="7" fillId="20" borderId="36" xfId="64" applyNumberFormat="1" applyFont="1" applyFill="1" applyBorder="1" applyAlignment="1">
      <alignment horizontal="centerContinuous" vertical="center"/>
      <protection/>
    </xf>
    <xf numFmtId="0" fontId="7" fillId="20" borderId="15" xfId="64" applyNumberFormat="1" applyFont="1" applyFill="1" applyBorder="1" applyAlignment="1">
      <alignment horizontal="centerContinuous" vertical="center"/>
      <protection/>
    </xf>
    <xf numFmtId="0" fontId="7" fillId="20" borderId="18" xfId="64" applyNumberFormat="1" applyFont="1" applyFill="1" applyBorder="1" applyAlignment="1">
      <alignment horizontal="centerContinuous" vertical="center"/>
      <protection/>
    </xf>
    <xf numFmtId="0" fontId="7" fillId="20" borderId="37" xfId="64" applyNumberFormat="1" applyFont="1" applyFill="1" applyBorder="1" applyAlignment="1">
      <alignment horizontal="centerContinuous" vertical="center"/>
      <protection/>
    </xf>
    <xf numFmtId="3" fontId="6" fillId="20" borderId="35" xfId="64" applyNumberFormat="1" applyFont="1" applyFill="1" applyBorder="1" applyAlignment="1">
      <alignment horizontal="centerContinuous" vertical="center"/>
      <protection/>
    </xf>
    <xf numFmtId="10" fontId="7" fillId="20" borderId="32" xfId="64" applyNumberFormat="1" applyFont="1" applyFill="1" applyBorder="1" applyAlignment="1">
      <alignment horizontal="centerContinuous" wrapText="1"/>
      <protection/>
    </xf>
    <xf numFmtId="10" fontId="7" fillId="20" borderId="32" xfId="64" applyNumberFormat="1" applyFont="1" applyFill="1" applyBorder="1" applyAlignment="1">
      <alignment horizontal="centerContinuous"/>
      <protection/>
    </xf>
    <xf numFmtId="10" fontId="7" fillId="20" borderId="38" xfId="64" applyNumberFormat="1" applyFont="1" applyFill="1" applyBorder="1" applyAlignment="1">
      <alignment horizontal="centerContinuous"/>
      <protection/>
    </xf>
    <xf numFmtId="0" fontId="15" fillId="0" borderId="0" xfId="60" applyFont="1" applyAlignment="1">
      <alignment/>
      <protection/>
    </xf>
    <xf numFmtId="0" fontId="21" fillId="0" borderId="0" xfId="60" applyFont="1" applyAlignment="1">
      <alignment vertical="top"/>
      <protection/>
    </xf>
    <xf numFmtId="0" fontId="15" fillId="0" borderId="0" xfId="60" applyFont="1" applyAlignment="1">
      <alignment vertical="top"/>
      <protection/>
    </xf>
    <xf numFmtId="164" fontId="7" fillId="23" borderId="24" xfId="64" applyNumberFormat="1" applyFont="1" applyFill="1" applyBorder="1" applyAlignment="1">
      <alignment vertical="top"/>
      <protection/>
    </xf>
    <xf numFmtId="3" fontId="7" fillId="23" borderId="25" xfId="64" applyNumberFormat="1" applyFont="1" applyFill="1" applyBorder="1" applyAlignment="1">
      <alignment vertical="top"/>
      <protection/>
    </xf>
    <xf numFmtId="3" fontId="7" fillId="23" borderId="26" xfId="64" applyNumberFormat="1" applyFont="1" applyFill="1" applyBorder="1" applyAlignment="1">
      <alignment vertical="top"/>
      <protection/>
    </xf>
    <xf numFmtId="3" fontId="7" fillId="23" borderId="27" xfId="64" applyNumberFormat="1" applyFont="1" applyFill="1" applyBorder="1" applyAlignment="1">
      <alignment vertical="top"/>
      <protection/>
    </xf>
    <xf numFmtId="10" fontId="7" fillId="23" borderId="17" xfId="64" applyNumberFormat="1" applyFont="1" applyFill="1" applyBorder="1" applyAlignment="1">
      <alignment vertical="top"/>
      <protection/>
    </xf>
    <xf numFmtId="166" fontId="7" fillId="23" borderId="17" xfId="69" applyNumberFormat="1" applyFont="1" applyFill="1" applyBorder="1" applyAlignment="1" applyProtection="1">
      <alignment/>
      <protection hidden="1"/>
    </xf>
    <xf numFmtId="166" fontId="7" fillId="23" borderId="26" xfId="69" applyNumberFormat="1" applyFont="1" applyFill="1" applyBorder="1" applyAlignment="1" applyProtection="1">
      <alignment/>
      <protection hidden="1"/>
    </xf>
    <xf numFmtId="0" fontId="15" fillId="0" borderId="0" xfId="64" applyFont="1" applyAlignment="1" applyProtection="1">
      <alignment vertical="center"/>
      <protection locked="0"/>
    </xf>
    <xf numFmtId="0" fontId="9" fillId="20" borderId="25" xfId="64" applyNumberFormat="1" applyFont="1" applyFill="1" applyBorder="1" applyAlignment="1" applyProtection="1">
      <alignment horizontal="center"/>
      <protection locked="0"/>
    </xf>
    <xf numFmtId="0" fontId="9" fillId="20" borderId="26" xfId="64" applyNumberFormat="1" applyFont="1" applyFill="1" applyBorder="1" applyAlignment="1" applyProtection="1">
      <alignment horizontal="center"/>
      <protection locked="0"/>
    </xf>
    <xf numFmtId="0" fontId="7" fillId="20" borderId="39" xfId="64" applyNumberFormat="1" applyFont="1" applyFill="1" applyBorder="1" applyAlignment="1" applyProtection="1">
      <alignment horizontal="center"/>
      <protection locked="0"/>
    </xf>
    <xf numFmtId="0" fontId="7" fillId="20" borderId="40" xfId="64" applyNumberFormat="1" applyFont="1" applyFill="1" applyBorder="1" applyAlignment="1" applyProtection="1">
      <alignment horizontal="center"/>
      <protection locked="0"/>
    </xf>
    <xf numFmtId="3" fontId="5" fillId="0" borderId="23" xfId="64" applyNumberFormat="1" applyFont="1" applyBorder="1" applyAlignment="1" applyProtection="1">
      <alignment vertical="top"/>
      <protection locked="0"/>
    </xf>
    <xf numFmtId="3" fontId="5" fillId="0" borderId="29" xfId="64" applyNumberFormat="1" applyFont="1" applyBorder="1" applyAlignment="1" applyProtection="1">
      <alignment vertical="top"/>
      <protection locked="0"/>
    </xf>
    <xf numFmtId="3" fontId="5" fillId="0" borderId="26" xfId="64" applyNumberFormat="1" applyFont="1" applyBorder="1" applyAlignment="1" applyProtection="1">
      <alignment vertical="top"/>
      <protection locked="0"/>
    </xf>
    <xf numFmtId="0" fontId="7" fillId="20" borderId="19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10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0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20" xfId="64" applyNumberFormat="1" applyFont="1" applyFill="1" applyBorder="1" applyAlignment="1" applyProtection="1">
      <alignment horizontal="center"/>
      <protection locked="0"/>
    </xf>
    <xf numFmtId="0" fontId="0" fillId="0" borderId="0" xfId="61" applyFont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14" fillId="0" borderId="0" xfId="61" applyFont="1" applyBorder="1" applyAlignment="1">
      <alignment/>
      <protection/>
    </xf>
    <xf numFmtId="3" fontId="5" fillId="0" borderId="26" xfId="64" applyNumberFormat="1" applyFont="1" applyBorder="1" applyAlignment="1" applyProtection="1">
      <alignment horizontal="right" vertical="top"/>
      <protection locked="0"/>
    </xf>
    <xf numFmtId="0" fontId="6" fillId="20" borderId="0" xfId="60" applyFont="1" applyFill="1" applyBorder="1" applyAlignment="1">
      <alignment horizontal="centerContinuous" vertical="center"/>
      <protection/>
    </xf>
    <xf numFmtId="0" fontId="6" fillId="20" borderId="15" xfId="60" applyFont="1" applyFill="1" applyBorder="1" applyAlignment="1">
      <alignment horizontal="centerContinuous" wrapText="1"/>
      <protection/>
    </xf>
    <xf numFmtId="0" fontId="7" fillId="20" borderId="41" xfId="60" applyFont="1" applyFill="1" applyBorder="1" applyAlignment="1">
      <alignment horizontal="center" vertical="center"/>
      <protection/>
    </xf>
    <xf numFmtId="0" fontId="11" fillId="20" borderId="42" xfId="60" applyFont="1" applyFill="1" applyBorder="1" applyAlignment="1">
      <alignment horizontal="center" vertical="top"/>
      <protection/>
    </xf>
    <xf numFmtId="0" fontId="4" fillId="0" borderId="43" xfId="60" applyFont="1" applyBorder="1" applyAlignment="1">
      <alignment horizontal="center" vertical="center" wrapText="1"/>
      <protection/>
    </xf>
    <xf numFmtId="0" fontId="4" fillId="0" borderId="28" xfId="60" applyFont="1" applyBorder="1" applyAlignment="1">
      <alignment horizontal="center" vertical="center" wrapText="1"/>
      <protection/>
    </xf>
    <xf numFmtId="0" fontId="4" fillId="0" borderId="44" xfId="60" applyFont="1" applyBorder="1" applyAlignment="1">
      <alignment horizontal="center" vertical="center" wrapText="1"/>
      <protection/>
    </xf>
    <xf numFmtId="167" fontId="0" fillId="0" borderId="11" xfId="60" applyNumberFormat="1" applyFont="1" applyBorder="1" applyAlignment="1">
      <alignment horizontal="center" vertical="center"/>
      <protection/>
    </xf>
    <xf numFmtId="166" fontId="7" fillId="23" borderId="18" xfId="69" applyNumberFormat="1" applyFont="1" applyFill="1" applyBorder="1" applyAlignment="1">
      <alignment horizontal="center"/>
    </xf>
    <xf numFmtId="166" fontId="7" fillId="23" borderId="18" xfId="69" applyNumberFormat="1" applyFont="1" applyFill="1" applyBorder="1" applyAlignment="1">
      <alignment/>
    </xf>
    <xf numFmtId="166" fontId="7" fillId="23" borderId="19" xfId="69" applyNumberFormat="1" applyFont="1" applyFill="1" applyBorder="1" applyAlignment="1">
      <alignment/>
    </xf>
    <xf numFmtId="164" fontId="7" fillId="23" borderId="13" xfId="64" applyNumberFormat="1" applyFont="1" applyFill="1" applyBorder="1" applyAlignment="1">
      <alignment vertical="top"/>
      <protection/>
    </xf>
    <xf numFmtId="3" fontId="7" fillId="23" borderId="31" xfId="64" applyNumberFormat="1" applyFont="1" applyFill="1" applyBorder="1" applyAlignment="1">
      <alignment vertical="top"/>
      <protection/>
    </xf>
    <xf numFmtId="166" fontId="7" fillId="23" borderId="10" xfId="64" applyNumberFormat="1" applyFont="1" applyFill="1" applyBorder="1" applyAlignment="1">
      <alignment horizontal="center"/>
      <protection/>
    </xf>
    <xf numFmtId="166" fontId="7" fillId="23" borderId="16" xfId="64" applyNumberFormat="1" applyFont="1" applyFill="1" applyBorder="1">
      <alignment/>
      <protection/>
    </xf>
    <xf numFmtId="10" fontId="7" fillId="23" borderId="32" xfId="64" applyNumberFormat="1" applyFont="1" applyFill="1" applyBorder="1" applyAlignment="1">
      <alignment vertical="top"/>
      <protection/>
    </xf>
    <xf numFmtId="166" fontId="7" fillId="23" borderId="0" xfId="64" applyNumberFormat="1" applyFont="1" applyFill="1" applyBorder="1" applyAlignment="1">
      <alignment/>
      <protection/>
    </xf>
    <xf numFmtId="166" fontId="7" fillId="23" borderId="10" xfId="64" applyNumberFormat="1" applyFont="1" applyFill="1" applyBorder="1" applyAlignment="1">
      <alignment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4" fillId="0" borderId="28" xfId="60" applyFont="1" applyBorder="1" applyAlignment="1">
      <alignment horizontal="center" vertical="center" wrapText="1"/>
      <protection/>
    </xf>
    <xf numFmtId="0" fontId="0" fillId="0" borderId="0" xfId="66">
      <alignment/>
      <protection/>
    </xf>
    <xf numFmtId="0" fontId="1" fillId="0" borderId="0" xfId="66" applyFont="1">
      <alignment/>
      <protection/>
    </xf>
    <xf numFmtId="0" fontId="0" fillId="0" borderId="0" xfId="66" applyFont="1" applyAlignment="1" applyProtection="1">
      <alignment vertical="center"/>
      <protection locked="0"/>
    </xf>
    <xf numFmtId="0" fontId="20" fillId="0" borderId="0" xfId="66" applyFont="1" applyFill="1">
      <alignment/>
      <protection/>
    </xf>
    <xf numFmtId="0" fontId="6" fillId="0" borderId="0" xfId="63" applyFont="1" applyAlignment="1" applyProtection="1">
      <alignment vertical="center"/>
      <protection/>
    </xf>
    <xf numFmtId="0" fontId="6" fillId="20" borderId="45" xfId="63" applyFont="1" applyFill="1" applyBorder="1" applyAlignment="1" applyProtection="1">
      <alignment horizontal="center"/>
      <protection/>
    </xf>
    <xf numFmtId="4" fontId="6" fillId="20" borderId="46" xfId="63" applyNumberFormat="1" applyFont="1" applyFill="1" applyBorder="1" applyAlignment="1" applyProtection="1">
      <alignment horizontal="centerContinuous"/>
      <protection/>
    </xf>
    <xf numFmtId="5" fontId="6" fillId="20" borderId="45" xfId="63" applyNumberFormat="1" applyFont="1" applyFill="1" applyBorder="1" applyAlignment="1" applyProtection="1">
      <alignment horizontal="centerContinuous"/>
      <protection/>
    </xf>
    <xf numFmtId="5" fontId="6" fillId="20" borderId="47" xfId="63" applyNumberFormat="1" applyFont="1" applyFill="1" applyBorder="1" applyAlignment="1" applyProtection="1">
      <alignment horizontal="centerContinuous"/>
      <protection/>
    </xf>
    <xf numFmtId="0" fontId="4" fillId="0" borderId="0" xfId="63" applyFont="1" applyFill="1" applyProtection="1">
      <alignment/>
      <protection/>
    </xf>
    <xf numFmtId="0" fontId="6" fillId="20" borderId="48" xfId="63" applyFont="1" applyFill="1" applyBorder="1" applyProtection="1">
      <alignment/>
      <protection/>
    </xf>
    <xf numFmtId="0" fontId="6" fillId="20" borderId="49" xfId="63" applyNumberFormat="1" applyFont="1" applyFill="1" applyBorder="1" applyAlignment="1" applyProtection="1">
      <alignment horizontal="center"/>
      <protection locked="0"/>
    </xf>
    <xf numFmtId="0" fontId="6" fillId="20" borderId="50" xfId="63" applyNumberFormat="1" applyFont="1" applyFill="1" applyBorder="1" applyAlignment="1" applyProtection="1">
      <alignment horizontal="center"/>
      <protection locked="0"/>
    </xf>
    <xf numFmtId="0" fontId="4" fillId="0" borderId="0" xfId="63" applyNumberFormat="1" applyFont="1" applyFill="1" applyProtection="1">
      <alignment/>
      <protection/>
    </xf>
    <xf numFmtId="0" fontId="6" fillId="20" borderId="48" xfId="63" applyNumberFormat="1" applyFont="1" applyFill="1" applyBorder="1" applyProtection="1">
      <alignment/>
      <protection/>
    </xf>
    <xf numFmtId="0" fontId="6" fillId="0" borderId="0" xfId="63" applyFont="1" applyFill="1" applyBorder="1" applyProtection="1">
      <alignment/>
      <protection/>
    </xf>
    <xf numFmtId="0" fontId="6" fillId="0" borderId="51" xfId="63" applyNumberFormat="1" applyFont="1" applyFill="1" applyBorder="1" applyAlignment="1" applyProtection="1">
      <alignment horizontal="center"/>
      <protection/>
    </xf>
    <xf numFmtId="0" fontId="6" fillId="0" borderId="0" xfId="63" applyNumberFormat="1" applyFont="1" applyFill="1" applyBorder="1" applyProtection="1">
      <alignment/>
      <protection/>
    </xf>
    <xf numFmtId="0" fontId="4" fillId="0" borderId="0" xfId="63" applyNumberFormat="1" applyFont="1" applyProtection="1">
      <alignment/>
      <protection/>
    </xf>
    <xf numFmtId="0" fontId="4" fillId="0" borderId="0" xfId="63" applyFont="1" applyProtection="1">
      <alignment/>
      <protection/>
    </xf>
    <xf numFmtId="0" fontId="4" fillId="0" borderId="15" xfId="63" applyFont="1" applyBorder="1" applyAlignment="1" applyProtection="1">
      <alignment vertical="center"/>
      <protection/>
    </xf>
    <xf numFmtId="5" fontId="4" fillId="0" borderId="10" xfId="63" applyNumberFormat="1" applyFont="1" applyBorder="1" applyAlignment="1" applyProtection="1">
      <alignment vertical="center"/>
      <protection/>
    </xf>
    <xf numFmtId="5" fontId="4" fillId="0" borderId="16" xfId="63" applyNumberFormat="1" applyFont="1" applyBorder="1" applyAlignment="1" applyProtection="1">
      <alignment vertical="center"/>
      <protection/>
    </xf>
    <xf numFmtId="0" fontId="4" fillId="0" borderId="52" xfId="63" applyFont="1" applyBorder="1" applyAlignment="1" applyProtection="1">
      <alignment vertical="center"/>
      <protection/>
    </xf>
    <xf numFmtId="3" fontId="4" fillId="0" borderId="0" xfId="63" applyNumberFormat="1" applyFont="1" applyBorder="1" applyAlignment="1" applyProtection="1">
      <alignment horizontal="center" vertical="center"/>
      <protection/>
    </xf>
    <xf numFmtId="3" fontId="4" fillId="0" borderId="13" xfId="63" applyNumberFormat="1" applyFont="1" applyBorder="1" applyAlignment="1" applyProtection="1">
      <alignment horizontal="center" vertical="center"/>
      <protection/>
    </xf>
    <xf numFmtId="42" fontId="4" fillId="0" borderId="22" xfId="63" applyNumberFormat="1" applyFont="1" applyBorder="1" applyAlignment="1" applyProtection="1">
      <alignment vertical="center"/>
      <protection/>
    </xf>
    <xf numFmtId="0" fontId="4" fillId="0" borderId="0" xfId="63" applyNumberFormat="1" applyFont="1" applyBorder="1" applyAlignment="1" applyProtection="1">
      <alignment horizontal="center" vertical="center"/>
      <protection/>
    </xf>
    <xf numFmtId="5" fontId="4" fillId="0" borderId="13" xfId="63" applyNumberFormat="1" applyFont="1" applyBorder="1" applyAlignment="1" applyProtection="1">
      <alignment vertical="center"/>
      <protection/>
    </xf>
    <xf numFmtId="0" fontId="6" fillId="0" borderId="0" xfId="63" applyFont="1" applyProtection="1">
      <alignment/>
      <protection/>
    </xf>
    <xf numFmtId="0" fontId="10" fillId="0" borderId="0" xfId="63" applyFont="1" applyAlignment="1" applyProtection="1">
      <alignment vertical="top"/>
      <protection/>
    </xf>
    <xf numFmtId="0" fontId="4" fillId="0" borderId="15" xfId="63" applyFont="1" applyFill="1" applyBorder="1" applyAlignment="1" applyProtection="1">
      <alignment vertical="center"/>
      <protection/>
    </xf>
    <xf numFmtId="42" fontId="4" fillId="0" borderId="22" xfId="63" applyNumberFormat="1" applyFont="1" applyFill="1" applyBorder="1" applyAlignment="1" applyProtection="1">
      <alignment horizontal="center" vertical="center"/>
      <protection/>
    </xf>
    <xf numFmtId="5" fontId="4" fillId="0" borderId="15" xfId="63" applyNumberFormat="1" applyFont="1" applyFill="1" applyBorder="1" applyAlignment="1" applyProtection="1">
      <alignment vertical="center"/>
      <protection/>
    </xf>
    <xf numFmtId="5" fontId="4" fillId="0" borderId="13" xfId="63" applyNumberFormat="1" applyFont="1" applyFill="1" applyBorder="1" applyAlignment="1" applyProtection="1">
      <alignment vertical="center"/>
      <protection/>
    </xf>
    <xf numFmtId="3" fontId="4" fillId="0" borderId="15" xfId="63" applyNumberFormat="1" applyFont="1" applyBorder="1" applyAlignment="1" applyProtection="1">
      <alignment horizontal="center" vertical="center"/>
      <protection/>
    </xf>
    <xf numFmtId="5" fontId="4" fillId="0" borderId="15" xfId="63" applyNumberFormat="1" applyFont="1" applyBorder="1" applyAlignment="1" applyProtection="1">
      <alignment vertical="center"/>
      <protection/>
    </xf>
    <xf numFmtId="0" fontId="4" fillId="0" borderId="48" xfId="63" applyFont="1" applyBorder="1" applyAlignment="1" applyProtection="1">
      <alignment vertical="center"/>
      <protection/>
    </xf>
    <xf numFmtId="3" fontId="4" fillId="0" borderId="30" xfId="63" applyNumberFormat="1" applyFont="1" applyBorder="1" applyAlignment="1" applyProtection="1">
      <alignment horizontal="center" vertical="center"/>
      <protection/>
    </xf>
    <xf numFmtId="3" fontId="4" fillId="0" borderId="28" xfId="63" applyNumberFormat="1" applyFont="1" applyBorder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vertical="center"/>
      <protection/>
    </xf>
    <xf numFmtId="5" fontId="4" fillId="0" borderId="0" xfId="63" applyNumberFormat="1" applyFont="1" applyBorder="1" applyAlignment="1" applyProtection="1">
      <alignment horizontal="center" vertical="center"/>
      <protection/>
    </xf>
    <xf numFmtId="0" fontId="4" fillId="0" borderId="0" xfId="63" applyFont="1" applyFill="1" applyBorder="1" applyAlignment="1" applyProtection="1">
      <alignment vertical="center"/>
      <protection/>
    </xf>
    <xf numFmtId="0" fontId="6" fillId="0" borderId="0" xfId="63" applyNumberFormat="1" applyFont="1" applyFill="1" applyBorder="1" applyAlignment="1" applyProtection="1">
      <alignment horizontal="center" vertical="center"/>
      <protection/>
    </xf>
    <xf numFmtId="5" fontId="4" fillId="0" borderId="0" xfId="63" applyNumberFormat="1" applyFont="1" applyFill="1" applyBorder="1" applyAlignment="1" applyProtection="1">
      <alignment vertical="center"/>
      <protection/>
    </xf>
    <xf numFmtId="0" fontId="4" fillId="0" borderId="0" xfId="63" applyNumberFormat="1" applyFont="1" applyFill="1" applyBorder="1" applyAlignment="1" applyProtection="1">
      <alignment horizontal="center" vertical="center"/>
      <protection/>
    </xf>
    <xf numFmtId="5" fontId="4" fillId="0" borderId="15" xfId="63" applyNumberFormat="1" applyFont="1" applyFill="1" applyBorder="1" applyAlignment="1" applyProtection="1">
      <alignment vertical="center"/>
      <protection hidden="1"/>
    </xf>
    <xf numFmtId="5" fontId="4" fillId="0" borderId="13" xfId="63" applyNumberFormat="1" applyFont="1" applyFill="1" applyBorder="1" applyAlignment="1" applyProtection="1">
      <alignment vertical="center"/>
      <protection hidden="1"/>
    </xf>
    <xf numFmtId="5" fontId="4" fillId="0" borderId="0" xfId="63" applyNumberFormat="1" applyFont="1" applyBorder="1" applyAlignment="1" applyProtection="1">
      <alignment vertical="center"/>
      <protection/>
    </xf>
    <xf numFmtId="0" fontId="4" fillId="0" borderId="0" xfId="63" applyFont="1" applyBorder="1" applyProtection="1">
      <alignment/>
      <protection/>
    </xf>
    <xf numFmtId="3" fontId="4" fillId="0" borderId="21" xfId="63" applyNumberFormat="1" applyFont="1" applyBorder="1" applyAlignment="1" applyProtection="1">
      <alignment horizontal="center" vertical="center"/>
      <protection/>
    </xf>
    <xf numFmtId="5" fontId="4" fillId="0" borderId="48" xfId="63" applyNumberFormat="1" applyFont="1" applyBorder="1" applyAlignment="1" applyProtection="1">
      <alignment vertical="center"/>
      <protection/>
    </xf>
    <xf numFmtId="5" fontId="4" fillId="0" borderId="21" xfId="63" applyNumberFormat="1" applyFont="1" applyBorder="1" applyAlignment="1" applyProtection="1">
      <alignment vertical="center"/>
      <protection/>
    </xf>
    <xf numFmtId="4" fontId="4" fillId="0" borderId="0" xfId="63" applyNumberFormat="1" applyFont="1" applyProtection="1">
      <alignment/>
      <protection/>
    </xf>
    <xf numFmtId="5" fontId="4" fillId="0" borderId="0" xfId="63" applyNumberFormat="1" applyFont="1" applyProtection="1">
      <alignment/>
      <protection/>
    </xf>
    <xf numFmtId="0" fontId="4" fillId="0" borderId="0" xfId="63" applyNumberFormat="1" applyFont="1" applyAlignment="1" applyProtection="1">
      <alignment horizontal="center"/>
      <protection/>
    </xf>
    <xf numFmtId="0" fontId="1" fillId="0" borderId="0" xfId="63" applyFont="1" applyAlignment="1" applyProtection="1">
      <alignment vertical="top"/>
      <protection locked="0"/>
    </xf>
    <xf numFmtId="0" fontId="6" fillId="0" borderId="0" xfId="63" applyFont="1" applyBorder="1" applyAlignment="1">
      <alignment horizontal="right"/>
      <protection/>
    </xf>
    <xf numFmtId="0" fontId="4" fillId="0" borderId="0" xfId="63" applyFont="1">
      <alignment/>
      <protection/>
    </xf>
    <xf numFmtId="0" fontId="4" fillId="0" borderId="0" xfId="63" applyFont="1" applyAlignment="1" applyProtection="1">
      <alignment/>
      <protection/>
    </xf>
    <xf numFmtId="0" fontId="4" fillId="0" borderId="0" xfId="63" applyFont="1" applyBorder="1" applyAlignment="1" applyProtection="1">
      <alignment horizontal="right"/>
      <protection/>
    </xf>
    <xf numFmtId="0" fontId="6" fillId="20" borderId="10" xfId="63" applyFont="1" applyFill="1" applyBorder="1" applyAlignment="1" applyProtection="1">
      <alignment horizontal="center" vertical="center"/>
      <protection/>
    </xf>
    <xf numFmtId="0" fontId="6" fillId="20" borderId="11" xfId="63" applyFont="1" applyFill="1" applyBorder="1" applyAlignment="1">
      <alignment horizontal="centerContinuous" vertical="center"/>
      <protection/>
    </xf>
    <xf numFmtId="0" fontId="6" fillId="20" borderId="0" xfId="63" applyNumberFormat="1" applyFont="1" applyFill="1" applyBorder="1" applyAlignment="1" applyProtection="1">
      <alignment horizontal="center" vertical="center"/>
      <protection locked="0"/>
    </xf>
    <xf numFmtId="0" fontId="6" fillId="20" borderId="53" xfId="63" applyNumberFormat="1" applyFont="1" applyFill="1" applyBorder="1" applyAlignment="1" applyProtection="1">
      <alignment horizontal="centerContinuous" vertical="center"/>
      <protection locked="0"/>
    </xf>
    <xf numFmtId="0" fontId="6" fillId="20" borderId="0" xfId="63" applyNumberFormat="1" applyFont="1" applyFill="1" applyBorder="1" applyAlignment="1" applyProtection="1">
      <alignment horizontal="centerContinuous" vertical="center"/>
      <protection locked="0"/>
    </xf>
    <xf numFmtId="0" fontId="6" fillId="20" borderId="15" xfId="63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63" applyFont="1" applyAlignment="1" applyProtection="1">
      <alignment vertical="center"/>
      <protection/>
    </xf>
    <xf numFmtId="0" fontId="6" fillId="20" borderId="54" xfId="63" applyFont="1" applyFill="1" applyBorder="1" applyAlignment="1" applyProtection="1">
      <alignment horizontal="center" vertical="center"/>
      <protection/>
    </xf>
    <xf numFmtId="0" fontId="6" fillId="20" borderId="55" xfId="63" applyNumberFormat="1" applyFont="1" applyFill="1" applyBorder="1" applyAlignment="1" applyProtection="1">
      <alignment horizontal="center" vertical="center"/>
      <protection/>
    </xf>
    <xf numFmtId="0" fontId="6" fillId="20" borderId="56" xfId="63" applyNumberFormat="1" applyFont="1" applyFill="1" applyBorder="1" applyAlignment="1" applyProtection="1">
      <alignment horizontal="center" vertical="center"/>
      <protection/>
    </xf>
    <xf numFmtId="0" fontId="6" fillId="20" borderId="42" xfId="63" applyNumberFormat="1" applyFont="1" applyFill="1" applyBorder="1" applyAlignment="1" applyProtection="1">
      <alignment horizontal="right" vertical="center"/>
      <protection/>
    </xf>
    <xf numFmtId="0" fontId="13" fillId="0" borderId="0" xfId="63" applyFont="1" applyAlignment="1" applyProtection="1">
      <alignment vertical="center"/>
      <protection/>
    </xf>
    <xf numFmtId="0" fontId="6" fillId="20" borderId="57" xfId="63" applyFont="1" applyFill="1" applyBorder="1" applyAlignment="1" applyProtection="1">
      <alignment/>
      <protection/>
    </xf>
    <xf numFmtId="0" fontId="5" fillId="0" borderId="10" xfId="63" applyFont="1" applyBorder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6" fillId="20" borderId="10" xfId="63" applyFont="1" applyFill="1" applyBorder="1" applyAlignment="1" applyProtection="1">
      <alignment/>
      <protection/>
    </xf>
    <xf numFmtId="0" fontId="6" fillId="0" borderId="0" xfId="63" applyFont="1" applyAlignment="1" applyProtection="1">
      <alignment/>
      <protection/>
    </xf>
    <xf numFmtId="0" fontId="1" fillId="0" borderId="0" xfId="63" applyFont="1" applyProtection="1">
      <alignment/>
      <protection/>
    </xf>
    <xf numFmtId="0" fontId="0" fillId="0" borderId="0" xfId="63" applyFont="1" applyProtection="1">
      <alignment/>
      <protection/>
    </xf>
    <xf numFmtId="0" fontId="4" fillId="0" borderId="0" xfId="63" applyFont="1" applyAlignment="1" applyProtection="1">
      <alignment horizontal="right"/>
      <protection/>
    </xf>
    <xf numFmtId="0" fontId="30" fillId="0" borderId="0" xfId="63" applyFont="1" applyAlignment="1" applyProtection="1">
      <alignment vertical="top"/>
      <protection locked="0"/>
    </xf>
    <xf numFmtId="0" fontId="28" fillId="0" borderId="0" xfId="66" applyFont="1" applyAlignment="1">
      <alignment/>
      <protection/>
    </xf>
    <xf numFmtId="42" fontId="4" fillId="0" borderId="0" xfId="63" applyNumberFormat="1" applyFont="1" applyFill="1" applyBorder="1" applyAlignment="1" applyProtection="1">
      <alignment vertical="center"/>
      <protection/>
    </xf>
    <xf numFmtId="42" fontId="4" fillId="0" borderId="0" xfId="63" applyNumberFormat="1" applyFont="1" applyFill="1" applyBorder="1" applyAlignment="1" applyProtection="1">
      <alignment vertical="center"/>
      <protection hidden="1"/>
    </xf>
    <xf numFmtId="5" fontId="31" fillId="0" borderId="0" xfId="63" applyNumberFormat="1" applyFont="1" applyAlignment="1" applyProtection="1">
      <alignment vertical="center"/>
      <protection/>
    </xf>
    <xf numFmtId="0" fontId="6" fillId="20" borderId="58" xfId="63" applyNumberFormat="1" applyFont="1" applyFill="1" applyBorder="1" applyAlignment="1" applyProtection="1">
      <alignment horizontal="center"/>
      <protection locked="0"/>
    </xf>
    <xf numFmtId="0" fontId="32" fillId="0" borderId="0" xfId="63" applyFont="1" applyAlignment="1">
      <alignment/>
      <protection/>
    </xf>
    <xf numFmtId="0" fontId="22" fillId="0" borderId="0" xfId="63" applyFont="1" applyAlignment="1" applyProtection="1">
      <alignment vertical="top"/>
      <protection locked="0"/>
    </xf>
    <xf numFmtId="0" fontId="1" fillId="0" borderId="0" xfId="63" applyFont="1" applyAlignment="1" applyProtection="1">
      <alignment vertical="top"/>
      <protection/>
    </xf>
    <xf numFmtId="3" fontId="6" fillId="0" borderId="0" xfId="64" applyNumberFormat="1" applyFont="1" applyBorder="1" applyAlignment="1">
      <alignment vertical="center"/>
      <protection/>
    </xf>
    <xf numFmtId="166" fontId="5" fillId="0" borderId="23" xfId="69" applyNumberFormat="1" applyFont="1" applyBorder="1" applyAlignment="1" applyProtection="1">
      <alignment/>
      <protection hidden="1"/>
    </xf>
    <xf numFmtId="165" fontId="5" fillId="0" borderId="26" xfId="69" applyNumberFormat="1" applyFont="1" applyBorder="1" applyAlignment="1" applyProtection="1">
      <alignment/>
      <protection hidden="1"/>
    </xf>
    <xf numFmtId="0" fontId="33" fillId="0" borderId="0" xfId="60" applyFont="1" applyAlignment="1">
      <alignment vertical="top"/>
      <protection/>
    </xf>
    <xf numFmtId="0" fontId="29" fillId="0" borderId="0" xfId="60" applyFont="1" applyAlignment="1">
      <alignment vertical="top"/>
      <protection/>
    </xf>
    <xf numFmtId="0" fontId="4" fillId="0" borderId="59" xfId="63" applyFont="1" applyBorder="1" applyAlignment="1" applyProtection="1">
      <alignment vertical="center"/>
      <protection/>
    </xf>
    <xf numFmtId="166" fontId="34" fillId="0" borderId="26" xfId="69" applyNumberFormat="1" applyFont="1" applyBorder="1" applyAlignment="1" applyProtection="1">
      <alignment/>
      <protection hidden="1"/>
    </xf>
    <xf numFmtId="166" fontId="34" fillId="0" borderId="17" xfId="69" applyNumberFormat="1" applyFont="1" applyBorder="1" applyAlignment="1" applyProtection="1">
      <alignment/>
      <protection hidden="1"/>
    </xf>
    <xf numFmtId="3" fontId="7" fillId="0" borderId="60" xfId="66" applyNumberFormat="1" applyFont="1" applyFill="1" applyBorder="1" applyAlignment="1">
      <alignment horizontal="center" vertical="center"/>
      <protection/>
    </xf>
    <xf numFmtId="3" fontId="5" fillId="0" borderId="61" xfId="66" applyNumberFormat="1" applyFont="1" applyFill="1" applyBorder="1" applyAlignment="1">
      <alignment horizontal="center" vertical="center"/>
      <protection/>
    </xf>
    <xf numFmtId="3" fontId="5" fillId="0" borderId="62" xfId="66" applyNumberFormat="1" applyFont="1" applyFill="1" applyBorder="1" applyAlignment="1">
      <alignment horizontal="center" vertical="center"/>
      <protection/>
    </xf>
    <xf numFmtId="3" fontId="7" fillId="0" borderId="63" xfId="66" applyNumberFormat="1" applyFont="1" applyFill="1" applyBorder="1" applyAlignment="1">
      <alignment horizontal="center" vertical="center" wrapText="1"/>
      <protection/>
    </xf>
    <xf numFmtId="3" fontId="18" fillId="0" borderId="60" xfId="66" applyNumberFormat="1" applyFont="1" applyFill="1" applyBorder="1" applyAlignment="1">
      <alignment horizontal="center" vertical="center"/>
      <protection/>
    </xf>
    <xf numFmtId="3" fontId="19" fillId="0" borderId="61" xfId="66" applyNumberFormat="1" applyFont="1" applyFill="1" applyBorder="1" applyAlignment="1">
      <alignment horizontal="center" vertical="center"/>
      <protection/>
    </xf>
    <xf numFmtId="3" fontId="19" fillId="0" borderId="62" xfId="66" applyNumberFormat="1" applyFont="1" applyFill="1" applyBorder="1" applyAlignment="1">
      <alignment horizontal="center" vertical="center"/>
      <protection/>
    </xf>
    <xf numFmtId="3" fontId="18" fillId="0" borderId="63" xfId="66" applyNumberFormat="1" applyFont="1" applyFill="1" applyBorder="1" applyAlignment="1">
      <alignment horizontal="center" vertical="center" wrapText="1"/>
      <protection/>
    </xf>
    <xf numFmtId="3" fontId="19" fillId="0" borderId="64" xfId="66" applyNumberFormat="1" applyFont="1" applyFill="1" applyBorder="1" applyAlignment="1">
      <alignment horizontal="center" vertical="center"/>
      <protection/>
    </xf>
    <xf numFmtId="3" fontId="7" fillId="0" borderId="64" xfId="66" applyNumberFormat="1" applyFont="1" applyFill="1" applyBorder="1" applyAlignment="1">
      <alignment horizontal="center" vertical="center" wrapText="1"/>
      <protection/>
    </xf>
    <xf numFmtId="3" fontId="18" fillId="0" borderId="64" xfId="66" applyNumberFormat="1" applyFont="1" applyFill="1" applyBorder="1" applyAlignment="1">
      <alignment horizontal="center" vertical="center" wrapText="1"/>
      <protection/>
    </xf>
    <xf numFmtId="0" fontId="0" fillId="0" borderId="0" xfId="66" applyFont="1" applyFill="1">
      <alignment/>
      <protection/>
    </xf>
    <xf numFmtId="3" fontId="52" fillId="0" borderId="65" xfId="60" applyNumberFormat="1" applyFont="1" applyBorder="1" applyAlignment="1">
      <alignment horizontal="left" vertical="center" wrapText="1"/>
      <protection/>
    </xf>
    <xf numFmtId="3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5" fillId="0" borderId="64" xfId="66" applyNumberFormat="1" applyFont="1" applyFill="1" applyBorder="1" applyAlignment="1">
      <alignment horizontal="center" vertical="center"/>
      <protection/>
    </xf>
    <xf numFmtId="0" fontId="19" fillId="0" borderId="64" xfId="66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60" xfId="66" applyNumberFormat="1" applyFont="1" applyFill="1" applyBorder="1" applyAlignment="1">
      <alignment horizontal="center" vertical="center"/>
      <protection/>
    </xf>
    <xf numFmtId="3" fontId="19" fillId="0" borderId="60" xfId="66" applyNumberFormat="1" applyFont="1" applyFill="1" applyBorder="1" applyAlignment="1">
      <alignment horizontal="center" vertical="center"/>
      <protection/>
    </xf>
    <xf numFmtId="3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2" fillId="0" borderId="0" xfId="60" applyFont="1" applyAlignment="1">
      <alignment/>
      <protection/>
    </xf>
    <xf numFmtId="0" fontId="2" fillId="0" borderId="0" xfId="62" applyFont="1" applyAlignment="1">
      <alignment/>
      <protection/>
    </xf>
    <xf numFmtId="0" fontId="2" fillId="0" borderId="0" xfId="65" applyFont="1" applyProtection="1">
      <alignment/>
      <protection/>
    </xf>
    <xf numFmtId="166" fontId="53" fillId="0" borderId="17" xfId="69" applyNumberFormat="1" applyFont="1" applyBorder="1" applyAlignment="1" applyProtection="1">
      <alignment/>
      <protection hidden="1"/>
    </xf>
    <xf numFmtId="42" fontId="4" fillId="0" borderId="15" xfId="63" applyNumberFormat="1" applyFont="1" applyBorder="1" applyAlignment="1" applyProtection="1">
      <alignment horizontal="center" vertical="center"/>
      <protection/>
    </xf>
    <xf numFmtId="42" fontId="4" fillId="0" borderId="13" xfId="63" applyNumberFormat="1" applyFont="1" applyFill="1" applyBorder="1" applyAlignment="1" applyProtection="1">
      <alignment vertical="center"/>
      <protection/>
    </xf>
    <xf numFmtId="3" fontId="7" fillId="0" borderId="0" xfId="64" applyNumberFormat="1" applyFont="1">
      <alignment/>
      <protection/>
    </xf>
    <xf numFmtId="3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>
      <alignment/>
    </xf>
    <xf numFmtId="0" fontId="5" fillId="0" borderId="69" xfId="0" applyFont="1" applyFill="1" applyBorder="1" applyAlignment="1" applyProtection="1">
      <alignment horizontal="left" vertical="center"/>
      <protection locked="0"/>
    </xf>
    <xf numFmtId="3" fontId="7" fillId="0" borderId="69" xfId="0" applyNumberFormat="1" applyFont="1" applyFill="1" applyBorder="1" applyAlignment="1">
      <alignment horizontal="center" vertical="center"/>
    </xf>
    <xf numFmtId="3" fontId="5" fillId="0" borderId="70" xfId="0" applyNumberFormat="1" applyFont="1" applyFill="1" applyBorder="1" applyAlignment="1" applyProtection="1">
      <alignment horizontal="center" vertical="center"/>
      <protection locked="0"/>
    </xf>
    <xf numFmtId="3" fontId="5" fillId="0" borderId="71" xfId="0" applyNumberFormat="1" applyFont="1" applyFill="1" applyBorder="1" applyAlignment="1" applyProtection="1">
      <alignment horizontal="center" vertical="center"/>
      <protection locked="0"/>
    </xf>
    <xf numFmtId="3" fontId="5" fillId="0" borderId="69" xfId="0" applyNumberFormat="1" applyFont="1" applyFill="1" applyBorder="1" applyAlignment="1" applyProtection="1">
      <alignment horizontal="center" vertical="center"/>
      <protection locked="0"/>
    </xf>
    <xf numFmtId="3" fontId="5" fillId="0" borderId="72" xfId="0" applyNumberFormat="1" applyFont="1" applyFill="1" applyBorder="1" applyAlignment="1" applyProtection="1">
      <alignment horizontal="center" vertical="center"/>
      <protection locked="0"/>
    </xf>
    <xf numFmtId="3" fontId="7" fillId="0" borderId="70" xfId="0" applyNumberFormat="1" applyFont="1" applyFill="1" applyBorder="1" applyAlignment="1">
      <alignment horizontal="center" vertical="center"/>
    </xf>
    <xf numFmtId="3" fontId="5" fillId="0" borderId="70" xfId="0" applyNumberFormat="1" applyFont="1" applyFill="1" applyBorder="1" applyAlignment="1" applyProtection="1">
      <alignment horizontal="center" vertical="center"/>
      <protection locked="0"/>
    </xf>
    <xf numFmtId="3" fontId="5" fillId="0" borderId="71" xfId="0" applyNumberFormat="1" applyFont="1" applyFill="1" applyBorder="1" applyAlignment="1" applyProtection="1">
      <alignment horizontal="center" vertical="center"/>
      <protection locked="0"/>
    </xf>
    <xf numFmtId="3" fontId="5" fillId="0" borderId="69" xfId="0" applyNumberFormat="1" applyFont="1" applyFill="1" applyBorder="1" applyAlignment="1" applyProtection="1">
      <alignment horizontal="center" vertical="center"/>
      <protection locked="0"/>
    </xf>
    <xf numFmtId="3" fontId="7" fillId="0" borderId="69" xfId="0" applyNumberFormat="1" applyFont="1" applyFill="1" applyBorder="1" applyAlignment="1">
      <alignment horizontal="center" vertical="center" wrapText="1"/>
    </xf>
    <xf numFmtId="3" fontId="5" fillId="0" borderId="72" xfId="0" applyNumberFormat="1" applyFont="1" applyFill="1" applyBorder="1" applyAlignment="1" applyProtection="1">
      <alignment horizontal="center" vertical="center"/>
      <protection locked="0"/>
    </xf>
    <xf numFmtId="3" fontId="7" fillId="0" borderId="70" xfId="0" applyNumberFormat="1" applyFont="1" applyFill="1" applyBorder="1" applyAlignment="1">
      <alignment horizontal="center" vertical="center" wrapText="1"/>
    </xf>
    <xf numFmtId="0" fontId="0" fillId="0" borderId="73" xfId="0" applyFill="1" applyBorder="1" applyAlignment="1">
      <alignment/>
    </xf>
    <xf numFmtId="0" fontId="4" fillId="0" borderId="59" xfId="63" applyFont="1" applyBorder="1" applyProtection="1">
      <alignment/>
      <protection/>
    </xf>
    <xf numFmtId="0" fontId="4" fillId="0" borderId="52" xfId="0" applyFont="1" applyFill="1" applyBorder="1" applyAlignment="1" applyProtection="1">
      <alignment vertical="center"/>
      <protection/>
    </xf>
    <xf numFmtId="42" fontId="4" fillId="0" borderId="74" xfId="63" applyNumberFormat="1" applyFont="1" applyBorder="1" applyProtection="1">
      <alignment/>
      <protection/>
    </xf>
    <xf numFmtId="42" fontId="4" fillId="0" borderId="75" xfId="63" applyNumberFormat="1" applyFont="1" applyBorder="1" applyProtection="1">
      <alignment/>
      <protection/>
    </xf>
    <xf numFmtId="0" fontId="5" fillId="0" borderId="76" xfId="0" applyFont="1" applyFill="1" applyBorder="1" applyAlignment="1" applyProtection="1">
      <alignment horizontal="left" vertical="center"/>
      <protection locked="0"/>
    </xf>
    <xf numFmtId="0" fontId="5" fillId="0" borderId="77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>
      <alignment/>
    </xf>
    <xf numFmtId="0" fontId="9" fillId="20" borderId="18" xfId="64" applyNumberFormat="1" applyFont="1" applyFill="1" applyBorder="1" applyAlignment="1" applyProtection="1">
      <alignment horizontal="center"/>
      <protection locked="0"/>
    </xf>
    <xf numFmtId="0" fontId="7" fillId="20" borderId="0" xfId="64" applyNumberFormat="1" applyFont="1" applyFill="1" applyBorder="1" applyAlignment="1">
      <alignment horizontal="centerContinuous" vertical="center"/>
      <protection/>
    </xf>
    <xf numFmtId="0" fontId="4" fillId="0" borderId="52" xfId="0" applyFont="1" applyBorder="1" applyAlignment="1" applyProtection="1">
      <alignment vertical="center"/>
      <protection/>
    </xf>
    <xf numFmtId="0" fontId="4" fillId="0" borderId="52" xfId="63" applyFont="1" applyBorder="1" applyProtection="1">
      <alignment/>
      <protection/>
    </xf>
    <xf numFmtId="0" fontId="4" fillId="0" borderId="78" xfId="63" applyFont="1" applyBorder="1" applyProtection="1">
      <alignment/>
      <protection/>
    </xf>
    <xf numFmtId="42" fontId="4" fillId="0" borderId="0" xfId="63" applyNumberFormat="1" applyFont="1" applyBorder="1" applyAlignment="1" applyProtection="1">
      <alignment vertical="center"/>
      <protection/>
    </xf>
    <xf numFmtId="3" fontId="4" fillId="0" borderId="48" xfId="63" applyNumberFormat="1" applyFont="1" applyBorder="1" applyAlignment="1" applyProtection="1">
      <alignment horizontal="center" vertical="center"/>
      <protection/>
    </xf>
    <xf numFmtId="0" fontId="2" fillId="0" borderId="0" xfId="64" applyFont="1" applyAlignment="1">
      <alignment horizontal="left" wrapText="1"/>
      <protection/>
    </xf>
    <xf numFmtId="0" fontId="2" fillId="0" borderId="0" xfId="64" applyFont="1" applyAlignment="1">
      <alignment horizontal="left"/>
      <protection/>
    </xf>
    <xf numFmtId="0" fontId="6" fillId="0" borderId="52" xfId="63" applyFont="1" applyFill="1" applyBorder="1" applyAlignment="1" applyProtection="1">
      <alignment vertical="center"/>
      <protection/>
    </xf>
    <xf numFmtId="0" fontId="10" fillId="0" borderId="52" xfId="63" applyFont="1" applyBorder="1" applyAlignment="1" applyProtection="1">
      <alignment vertical="top"/>
      <protection/>
    </xf>
    <xf numFmtId="5" fontId="4" fillId="0" borderId="21" xfId="63" applyNumberFormat="1" applyFont="1" applyBorder="1" applyProtection="1">
      <alignment/>
      <protection/>
    </xf>
    <xf numFmtId="0" fontId="4" fillId="0" borderId="52" xfId="63" applyFont="1" applyBorder="1" applyAlignment="1" applyProtection="1">
      <alignment horizontal="left" vertical="center"/>
      <protection/>
    </xf>
    <xf numFmtId="0" fontId="10" fillId="0" borderId="0" xfId="64" applyFont="1" applyAlignment="1">
      <alignment horizontal="left"/>
      <protection/>
    </xf>
    <xf numFmtId="171" fontId="56" fillId="0" borderId="0" xfId="63" applyNumberFormat="1" applyFont="1" applyBorder="1" applyAlignment="1" applyProtection="1">
      <alignment horizontal="right" vertical="center"/>
      <protection locked="0"/>
    </xf>
    <xf numFmtId="0" fontId="4" fillId="0" borderId="13" xfId="63" applyNumberFormat="1" applyFont="1" applyBorder="1" applyAlignment="1" applyProtection="1">
      <alignment horizontal="center"/>
      <protection/>
    </xf>
    <xf numFmtId="5" fontId="4" fillId="0" borderId="13" xfId="63" applyNumberFormat="1" applyFont="1" applyBorder="1" applyAlignment="1" applyProtection="1">
      <alignment horizontal="right"/>
      <protection/>
    </xf>
    <xf numFmtId="6" fontId="4" fillId="0" borderId="16" xfId="63" applyNumberFormat="1" applyFont="1" applyBorder="1" applyAlignment="1" applyProtection="1">
      <alignment vertical="center"/>
      <protection/>
    </xf>
    <xf numFmtId="0" fontId="4" fillId="0" borderId="28" xfId="63" applyNumberFormat="1" applyFont="1" applyBorder="1" applyAlignment="1" applyProtection="1">
      <alignment horizontal="center"/>
      <protection/>
    </xf>
    <xf numFmtId="5" fontId="4" fillId="0" borderId="28" xfId="63" applyNumberFormat="1" applyFont="1" applyBorder="1" applyAlignment="1" applyProtection="1">
      <alignment horizontal="right"/>
      <protection/>
    </xf>
    <xf numFmtId="3" fontId="4" fillId="0" borderId="40" xfId="63" applyNumberFormat="1" applyFont="1" applyBorder="1" applyAlignment="1" applyProtection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0" fillId="0" borderId="0" xfId="0" applyFill="1" applyBorder="1" applyAlignment="1">
      <alignment/>
    </xf>
    <xf numFmtId="3" fontId="52" fillId="0" borderId="65" xfId="60" applyNumberFormat="1" applyFont="1" applyFill="1" applyBorder="1" applyAlignment="1">
      <alignment horizontal="justify" vertical="center" wrapText="1"/>
      <protection/>
    </xf>
    <xf numFmtId="0" fontId="52" fillId="0" borderId="0" xfId="55" applyFont="1" applyFill="1" applyBorder="1" applyAlignment="1">
      <alignment horizontal="justify" vertical="center" wrapText="1"/>
      <protection/>
    </xf>
    <xf numFmtId="0" fontId="52" fillId="0" borderId="0" xfId="60" applyFont="1" applyFill="1" applyBorder="1" applyAlignment="1">
      <alignment horizontal="justify" vertical="center" wrapText="1"/>
      <protection/>
    </xf>
    <xf numFmtId="0" fontId="16" fillId="24" borderId="37" xfId="60" applyFont="1" applyFill="1" applyBorder="1" applyAlignment="1">
      <alignment vertical="center"/>
      <protection/>
    </xf>
    <xf numFmtId="167" fontId="1" fillId="24" borderId="19" xfId="60" applyNumberFormat="1" applyFont="1" applyFill="1" applyBorder="1" applyAlignment="1">
      <alignment horizontal="center" vertical="center"/>
      <protection/>
    </xf>
    <xf numFmtId="0" fontId="6" fillId="24" borderId="24" xfId="60" applyFont="1" applyFill="1" applyBorder="1" applyAlignment="1">
      <alignment horizontal="center" vertical="center" wrapText="1"/>
      <protection/>
    </xf>
    <xf numFmtId="3" fontId="17" fillId="24" borderId="79" xfId="60" applyNumberFormat="1" applyFont="1" applyFill="1" applyBorder="1" applyAlignment="1">
      <alignment horizontal="center" vertical="center" wrapText="1"/>
      <protection/>
    </xf>
    <xf numFmtId="164" fontId="7" fillId="24" borderId="24" xfId="64" applyNumberFormat="1" applyFont="1" applyFill="1" applyBorder="1" applyAlignment="1">
      <alignment vertical="top"/>
      <protection/>
    </xf>
    <xf numFmtId="3" fontId="7" fillId="24" borderId="25" xfId="64" applyNumberFormat="1" applyFont="1" applyFill="1" applyBorder="1" applyAlignment="1">
      <alignment vertical="top"/>
      <protection/>
    </xf>
    <xf numFmtId="166" fontId="7" fillId="24" borderId="18" xfId="69" applyNumberFormat="1" applyFont="1" applyFill="1" applyBorder="1" applyAlignment="1">
      <alignment horizontal="center"/>
    </xf>
    <xf numFmtId="3" fontId="7" fillId="24" borderId="26" xfId="64" applyNumberFormat="1" applyFont="1" applyFill="1" applyBorder="1" applyAlignment="1">
      <alignment vertical="top"/>
      <protection/>
    </xf>
    <xf numFmtId="166" fontId="7" fillId="24" borderId="18" xfId="69" applyNumberFormat="1" applyFont="1" applyFill="1" applyBorder="1" applyAlignment="1">
      <alignment/>
    </xf>
    <xf numFmtId="3" fontId="7" fillId="24" borderId="27" xfId="64" applyNumberFormat="1" applyFont="1" applyFill="1" applyBorder="1" applyAlignment="1">
      <alignment vertical="top"/>
      <protection/>
    </xf>
    <xf numFmtId="166" fontId="7" fillId="24" borderId="19" xfId="69" applyNumberFormat="1" applyFont="1" applyFill="1" applyBorder="1" applyAlignment="1">
      <alignment/>
    </xf>
    <xf numFmtId="164" fontId="7" fillId="24" borderId="28" xfId="64" applyNumberFormat="1" applyFont="1" applyFill="1" applyBorder="1" applyAlignment="1">
      <alignment vertical="top"/>
      <protection/>
    </xf>
    <xf numFmtId="3" fontId="7" fillId="24" borderId="80" xfId="64" applyNumberFormat="1" applyFont="1" applyFill="1" applyBorder="1" applyAlignment="1">
      <alignment vertical="top"/>
      <protection/>
    </xf>
    <xf numFmtId="166" fontId="7" fillId="24" borderId="12" xfId="64" applyNumberFormat="1" applyFont="1" applyFill="1" applyBorder="1" applyAlignment="1">
      <alignment horizontal="center"/>
      <protection/>
    </xf>
    <xf numFmtId="3" fontId="7" fillId="24" borderId="29" xfId="64" applyNumberFormat="1" applyFont="1" applyFill="1" applyBorder="1" applyAlignment="1">
      <alignment vertical="top"/>
      <protection/>
    </xf>
    <xf numFmtId="166" fontId="7" fillId="24" borderId="12" xfId="64" applyNumberFormat="1" applyFont="1" applyFill="1" applyBorder="1">
      <alignment/>
      <protection/>
    </xf>
    <xf numFmtId="3" fontId="7" fillId="24" borderId="30" xfId="64" applyNumberFormat="1" applyFont="1" applyFill="1" applyBorder="1" applyAlignment="1">
      <alignment vertical="top"/>
      <protection/>
    </xf>
    <xf numFmtId="166" fontId="7" fillId="24" borderId="11" xfId="64" applyNumberFormat="1" applyFont="1" applyFill="1" applyBorder="1">
      <alignment/>
      <protection/>
    </xf>
    <xf numFmtId="3" fontId="7" fillId="0" borderId="10" xfId="64" applyNumberFormat="1" applyFont="1" applyFill="1" applyBorder="1" applyAlignment="1">
      <alignment horizontal="right" vertical="center"/>
      <protection/>
    </xf>
    <xf numFmtId="3" fontId="5" fillId="0" borderId="23" xfId="64" applyNumberFormat="1" applyFont="1" applyFill="1" applyBorder="1" applyAlignment="1">
      <alignment horizontal="right" vertical="center"/>
      <protection/>
    </xf>
    <xf numFmtId="3" fontId="7" fillId="0" borderId="23" xfId="64" applyNumberFormat="1" applyFont="1" applyFill="1" applyBorder="1" applyAlignment="1">
      <alignment horizontal="right" vertical="center"/>
      <protection/>
    </xf>
    <xf numFmtId="10" fontId="7" fillId="24" borderId="17" xfId="64" applyNumberFormat="1" applyFont="1" applyFill="1" applyBorder="1" applyAlignment="1">
      <alignment vertical="top"/>
      <protection/>
    </xf>
    <xf numFmtId="166" fontId="7" fillId="24" borderId="17" xfId="69" applyNumberFormat="1" applyFont="1" applyFill="1" applyBorder="1" applyAlignment="1" applyProtection="1">
      <alignment/>
      <protection hidden="1"/>
    </xf>
    <xf numFmtId="166" fontId="7" fillId="24" borderId="26" xfId="69" applyNumberFormat="1" applyFont="1" applyFill="1" applyBorder="1" applyAlignment="1" applyProtection="1">
      <alignment/>
      <protection hidden="1"/>
    </xf>
    <xf numFmtId="10" fontId="7" fillId="24" borderId="33" xfId="64" applyNumberFormat="1" applyFont="1" applyFill="1" applyBorder="1" applyAlignment="1">
      <alignment vertical="top"/>
      <protection/>
    </xf>
    <xf numFmtId="166" fontId="7" fillId="24" borderId="11" xfId="64" applyNumberFormat="1" applyFont="1" applyFill="1" applyBorder="1" applyAlignment="1">
      <alignment/>
      <protection/>
    </xf>
    <xf numFmtId="166" fontId="7" fillId="24" borderId="12" xfId="64" applyNumberFormat="1" applyFont="1" applyFill="1" applyBorder="1" applyAlignment="1">
      <alignment/>
      <protection/>
    </xf>
    <xf numFmtId="0" fontId="7" fillId="24" borderId="12" xfId="0" applyFont="1" applyFill="1" applyBorder="1" applyAlignment="1">
      <alignment horizontal="center" vertical="center"/>
    </xf>
    <xf numFmtId="0" fontId="5" fillId="24" borderId="33" xfId="0" applyFont="1" applyFill="1" applyBorder="1" applyAlignment="1">
      <alignment horizontal="center" vertical="center" textRotation="90"/>
    </xf>
    <xf numFmtId="0" fontId="5" fillId="24" borderId="81" xfId="0" applyFont="1" applyFill="1" applyBorder="1" applyAlignment="1">
      <alignment horizontal="center" vertical="center" textRotation="90"/>
    </xf>
    <xf numFmtId="0" fontId="5" fillId="24" borderId="81" xfId="0" applyFont="1" applyFill="1" applyBorder="1" applyAlignment="1">
      <alignment horizontal="center" vertical="center" textRotation="90" wrapText="1"/>
    </xf>
    <xf numFmtId="0" fontId="5" fillId="24" borderId="12" xfId="0" applyFont="1" applyFill="1" applyBorder="1" applyAlignment="1">
      <alignment horizontal="center" vertical="center" textRotation="90" wrapText="1"/>
    </xf>
    <xf numFmtId="0" fontId="18" fillId="24" borderId="29" xfId="66" applyNumberFormat="1" applyFont="1" applyFill="1" applyBorder="1" applyAlignment="1">
      <alignment horizontal="center" vertical="center" textRotation="90" wrapText="1"/>
      <protection/>
    </xf>
    <xf numFmtId="0" fontId="5" fillId="24" borderId="82" xfId="0" applyFont="1" applyFill="1" applyBorder="1" applyAlignment="1">
      <alignment horizontal="center" vertical="center" textRotation="90" wrapText="1"/>
    </xf>
    <xf numFmtId="0" fontId="18" fillId="24" borderId="33" xfId="66" applyNumberFormat="1" applyFont="1" applyFill="1" applyBorder="1" applyAlignment="1">
      <alignment horizontal="center" vertical="center" textRotation="90" wrapText="1"/>
      <protection/>
    </xf>
    <xf numFmtId="3" fontId="6" fillId="24" borderId="18" xfId="0" applyNumberFormat="1" applyFont="1" applyFill="1" applyBorder="1" applyAlignment="1">
      <alignment horizontal="center" vertical="center"/>
    </xf>
    <xf numFmtId="3" fontId="7" fillId="24" borderId="17" xfId="0" applyNumberFormat="1" applyFont="1" applyFill="1" applyBorder="1" applyAlignment="1">
      <alignment horizontal="center" vertical="center"/>
    </xf>
    <xf numFmtId="3" fontId="7" fillId="24" borderId="83" xfId="0" applyNumberFormat="1" applyFont="1" applyFill="1" applyBorder="1" applyAlignment="1">
      <alignment horizontal="center" vertical="center"/>
    </xf>
    <xf numFmtId="3" fontId="7" fillId="24" borderId="18" xfId="0" applyNumberFormat="1" applyFont="1" applyFill="1" applyBorder="1" applyAlignment="1">
      <alignment horizontal="center" vertical="center"/>
    </xf>
    <xf numFmtId="3" fontId="7" fillId="24" borderId="84" xfId="0" applyNumberFormat="1" applyFont="1" applyFill="1" applyBorder="1" applyAlignment="1">
      <alignment horizontal="center" vertical="center"/>
    </xf>
    <xf numFmtId="0" fontId="6" fillId="24" borderId="85" xfId="63" applyFont="1" applyFill="1" applyBorder="1" applyAlignment="1" applyProtection="1">
      <alignment vertical="center"/>
      <protection/>
    </xf>
    <xf numFmtId="0" fontId="6" fillId="24" borderId="46" xfId="63" applyNumberFormat="1" applyFont="1" applyFill="1" applyBorder="1" applyAlignment="1" applyProtection="1">
      <alignment horizontal="right" vertical="center"/>
      <protection/>
    </xf>
    <xf numFmtId="0" fontId="6" fillId="24" borderId="86" xfId="63" applyNumberFormat="1" applyFont="1" applyFill="1" applyBorder="1" applyAlignment="1" applyProtection="1">
      <alignment horizontal="right" vertical="center"/>
      <protection/>
    </xf>
    <xf numFmtId="5" fontId="6" fillId="24" borderId="86" xfId="63" applyNumberFormat="1" applyFont="1" applyFill="1" applyBorder="1" applyAlignment="1" applyProtection="1">
      <alignment vertical="center"/>
      <protection/>
    </xf>
    <xf numFmtId="0" fontId="6" fillId="24" borderId="45" xfId="63" applyFont="1" applyFill="1" applyBorder="1" applyAlignment="1" applyProtection="1">
      <alignment vertical="center"/>
      <protection/>
    </xf>
    <xf numFmtId="3" fontId="30" fillId="24" borderId="87" xfId="63" applyNumberFormat="1" applyFont="1" applyFill="1" applyBorder="1" applyAlignment="1" applyProtection="1">
      <alignment horizontal="center" vertical="center"/>
      <protection/>
    </xf>
    <xf numFmtId="3" fontId="30" fillId="24" borderId="46" xfId="63" applyNumberFormat="1" applyFont="1" applyFill="1" applyBorder="1" applyAlignment="1" applyProtection="1">
      <alignment horizontal="center" vertical="center"/>
      <protection/>
    </xf>
    <xf numFmtId="5" fontId="6" fillId="24" borderId="45" xfId="63" applyNumberFormat="1" applyFont="1" applyFill="1" applyBorder="1" applyAlignment="1" applyProtection="1">
      <alignment horizontal="right" vertical="center"/>
      <protection/>
    </xf>
    <xf numFmtId="5" fontId="6" fillId="24" borderId="86" xfId="63" applyNumberFormat="1" applyFont="1" applyFill="1" applyBorder="1" applyAlignment="1" applyProtection="1">
      <alignment horizontal="right" vertical="center"/>
      <protection/>
    </xf>
    <xf numFmtId="0" fontId="4" fillId="24" borderId="79" xfId="63" applyFont="1" applyFill="1" applyBorder="1" applyAlignment="1" applyProtection="1">
      <alignment vertical="center"/>
      <protection/>
    </xf>
    <xf numFmtId="3" fontId="6" fillId="24" borderId="27" xfId="63" applyNumberFormat="1" applyFont="1" applyFill="1" applyBorder="1" applyAlignment="1" applyProtection="1">
      <alignment horizontal="center" vertical="center"/>
      <protection/>
    </xf>
    <xf numFmtId="3" fontId="6" fillId="24" borderId="37" xfId="63" applyNumberFormat="1" applyFont="1" applyFill="1" applyBorder="1" applyAlignment="1" applyProtection="1">
      <alignment horizontal="center" vertical="center"/>
      <protection/>
    </xf>
    <xf numFmtId="0" fontId="4" fillId="24" borderId="88" xfId="63" applyFont="1" applyFill="1" applyBorder="1" applyAlignment="1" applyProtection="1">
      <alignment vertical="center"/>
      <protection/>
    </xf>
    <xf numFmtId="0" fontId="4" fillId="24" borderId="15" xfId="63" applyFont="1" applyFill="1" applyBorder="1" applyAlignment="1" applyProtection="1">
      <alignment vertical="center"/>
      <protection/>
    </xf>
    <xf numFmtId="0" fontId="6" fillId="24" borderId="45" xfId="63" applyNumberFormat="1" applyFont="1" applyFill="1" applyBorder="1" applyAlignment="1" applyProtection="1">
      <alignment vertical="center"/>
      <protection/>
    </xf>
    <xf numFmtId="3" fontId="6" fillId="24" borderId="86" xfId="63" applyNumberFormat="1" applyFont="1" applyFill="1" applyBorder="1" applyAlignment="1" applyProtection="1">
      <alignment horizontal="center" vertical="center"/>
      <protection/>
    </xf>
    <xf numFmtId="0" fontId="6" fillId="24" borderId="79" xfId="63" applyFont="1" applyFill="1" applyBorder="1" applyAlignment="1" applyProtection="1">
      <alignment vertical="center"/>
      <protection/>
    </xf>
    <xf numFmtId="3" fontId="6" fillId="24" borderId="27" xfId="63" applyNumberFormat="1" applyFont="1" applyFill="1" applyBorder="1" applyAlignment="1" applyProtection="1">
      <alignment horizontal="center" vertical="center"/>
      <protection/>
    </xf>
    <xf numFmtId="3" fontId="6" fillId="24" borderId="37" xfId="63" applyNumberFormat="1" applyFont="1" applyFill="1" applyBorder="1" applyAlignment="1" applyProtection="1">
      <alignment horizontal="center" vertical="center"/>
      <protection/>
    </xf>
    <xf numFmtId="42" fontId="6" fillId="24" borderId="18" xfId="63" applyNumberFormat="1" applyFont="1" applyFill="1" applyBorder="1" applyAlignment="1" applyProtection="1">
      <alignment vertical="center"/>
      <protection/>
    </xf>
    <xf numFmtId="42" fontId="6" fillId="24" borderId="37" xfId="63" applyNumberFormat="1" applyFont="1" applyFill="1" applyBorder="1" applyAlignment="1" applyProtection="1">
      <alignment vertical="center"/>
      <protection/>
    </xf>
    <xf numFmtId="0" fontId="12" fillId="24" borderId="57" xfId="63" applyFont="1" applyFill="1" applyBorder="1" applyAlignment="1" applyProtection="1">
      <alignment vertical="center"/>
      <protection/>
    </xf>
    <xf numFmtId="0" fontId="6" fillId="24" borderId="10" xfId="63" applyFont="1" applyFill="1" applyBorder="1" applyAlignment="1" applyProtection="1">
      <alignment vertical="center"/>
      <protection/>
    </xf>
    <xf numFmtId="0" fontId="6" fillId="24" borderId="18" xfId="63" applyFont="1" applyFill="1" applyBorder="1" applyAlignment="1">
      <alignment vertical="center" wrapText="1"/>
      <protection/>
    </xf>
    <xf numFmtId="0" fontId="5" fillId="24" borderId="10" xfId="63" applyFont="1" applyFill="1" applyBorder="1" applyAlignment="1" applyProtection="1">
      <alignment vertical="center"/>
      <protection/>
    </xf>
    <xf numFmtId="0" fontId="6" fillId="24" borderId="18" xfId="63" applyFont="1" applyFill="1" applyBorder="1" applyAlignment="1">
      <alignment vertical="center" wrapText="1"/>
      <protection/>
    </xf>
    <xf numFmtId="0" fontId="4" fillId="0" borderId="52" xfId="56" applyFont="1" applyFill="1" applyBorder="1" applyAlignment="1" applyProtection="1">
      <alignment vertical="center"/>
      <protection/>
    </xf>
    <xf numFmtId="0" fontId="4" fillId="0" borderId="46" xfId="63" applyFont="1" applyBorder="1" applyProtection="1">
      <alignment/>
      <protection/>
    </xf>
    <xf numFmtId="0" fontId="4" fillId="0" borderId="46" xfId="63" applyNumberFormat="1" applyFont="1" applyBorder="1" applyAlignment="1" applyProtection="1">
      <alignment horizontal="center"/>
      <protection/>
    </xf>
    <xf numFmtId="0" fontId="4" fillId="0" borderId="89" xfId="60" applyFont="1" applyBorder="1" applyAlignment="1">
      <alignment horizontal="left" vertical="center" wrapText="1"/>
      <protection/>
    </xf>
    <xf numFmtId="167" fontId="0" fillId="0" borderId="65" xfId="60" applyNumberFormat="1" applyFont="1" applyBorder="1" applyAlignment="1">
      <alignment horizontal="center" vertical="center"/>
      <protection/>
    </xf>
    <xf numFmtId="42" fontId="4" fillId="0" borderId="16" xfId="63" applyNumberFormat="1" applyFont="1" applyFill="1" applyBorder="1" applyAlignment="1" applyProtection="1">
      <alignment horizontal="center" vertical="center"/>
      <protection/>
    </xf>
    <xf numFmtId="42" fontId="4" fillId="0" borderId="13" xfId="63" applyNumberFormat="1" applyFont="1" applyBorder="1" applyAlignment="1" applyProtection="1">
      <alignment horizontal="center" vertical="center"/>
      <protection/>
    </xf>
    <xf numFmtId="0" fontId="6" fillId="20" borderId="0" xfId="60" applyFont="1" applyFill="1" applyBorder="1" applyAlignment="1">
      <alignment horizontal="centerContinuous" vertical="center" wrapText="1"/>
      <protection/>
    </xf>
    <xf numFmtId="5" fontId="4" fillId="0" borderId="22" xfId="63" applyNumberFormat="1" applyFont="1" applyBorder="1" applyProtection="1">
      <alignment/>
      <protection/>
    </xf>
    <xf numFmtId="5" fontId="4" fillId="0" borderId="0" xfId="63" applyNumberFormat="1" applyFont="1" applyBorder="1" applyProtection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7" fillId="0" borderId="0" xfId="0" applyFont="1" applyAlignment="1">
      <alignment vertical="top"/>
    </xf>
    <xf numFmtId="0" fontId="5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3" fontId="4" fillId="24" borderId="19" xfId="75" applyNumberFormat="1" applyFont="1" applyFill="1" applyBorder="1" applyAlignment="1">
      <alignment horizontal="center" vertical="center"/>
    </xf>
    <xf numFmtId="3" fontId="4" fillId="24" borderId="26" xfId="75" applyNumberFormat="1" applyFont="1" applyFill="1" applyBorder="1" applyAlignment="1" applyProtection="1">
      <alignment horizontal="center" vertical="center"/>
      <protection/>
    </xf>
    <xf numFmtId="3" fontId="4" fillId="24" borderId="18" xfId="75" applyNumberFormat="1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vertical="center" wrapText="1"/>
    </xf>
    <xf numFmtId="3" fontId="4" fillId="0" borderId="32" xfId="75" applyNumberFormat="1" applyFont="1" applyBorder="1" applyAlignment="1" applyProtection="1">
      <alignment horizontal="center" vertical="center"/>
      <protection locked="0"/>
    </xf>
    <xf numFmtId="3" fontId="4" fillId="0" borderId="23" xfId="75" applyNumberFormat="1" applyFont="1" applyBorder="1" applyAlignment="1" applyProtection="1">
      <alignment horizontal="center" vertical="center"/>
      <protection/>
    </xf>
    <xf numFmtId="3" fontId="4" fillId="0" borderId="10" xfId="75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/>
    </xf>
    <xf numFmtId="3" fontId="4" fillId="24" borderId="90" xfId="75" applyNumberFormat="1" applyFont="1" applyFill="1" applyBorder="1" applyAlignment="1">
      <alignment horizontal="center" vertical="center"/>
    </xf>
    <xf numFmtId="3" fontId="4" fillId="24" borderId="63" xfId="75" applyNumberFormat="1" applyFont="1" applyFill="1" applyBorder="1" applyAlignment="1" applyProtection="1">
      <alignment horizontal="center" vertical="center"/>
      <protection/>
    </xf>
    <xf numFmtId="3" fontId="4" fillId="24" borderId="60" xfId="75" applyNumberFormat="1" applyFont="1" applyFill="1" applyBorder="1" applyAlignment="1">
      <alignment horizontal="center" vertical="center"/>
    </xf>
    <xf numFmtId="0" fontId="4" fillId="24" borderId="60" xfId="0" applyFont="1" applyFill="1" applyBorder="1" applyAlignment="1">
      <alignment vertical="center" wrapText="1"/>
    </xf>
    <xf numFmtId="3" fontId="4" fillId="0" borderId="17" xfId="75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>
      <alignment vertical="center"/>
    </xf>
    <xf numFmtId="3" fontId="6" fillId="24" borderId="90" xfId="75" applyNumberFormat="1" applyFont="1" applyFill="1" applyBorder="1" applyAlignment="1">
      <alignment horizontal="center" vertical="center"/>
    </xf>
    <xf numFmtId="3" fontId="6" fillId="24" borderId="63" xfId="75" applyNumberFormat="1" applyFont="1" applyFill="1" applyBorder="1" applyAlignment="1" applyProtection="1">
      <alignment horizontal="center" vertical="center"/>
      <protection/>
    </xf>
    <xf numFmtId="3" fontId="6" fillId="24" borderId="60" xfId="75" applyNumberFormat="1" applyFont="1" applyFill="1" applyBorder="1" applyAlignment="1">
      <alignment horizontal="center" vertical="center"/>
    </xf>
    <xf numFmtId="0" fontId="6" fillId="24" borderId="60" xfId="0" applyFont="1" applyFill="1" applyBorder="1" applyAlignment="1">
      <alignment vertical="center"/>
    </xf>
    <xf numFmtId="0" fontId="6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29" xfId="0" applyFont="1" applyFill="1" applyBorder="1" applyAlignment="1" applyProtection="1">
      <alignment horizontal="center" vertical="center" wrapText="1"/>
      <protection locked="0"/>
    </xf>
    <xf numFmtId="0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10" xfId="0" applyFont="1" applyFill="1" applyBorder="1" applyAlignment="1" applyProtection="1">
      <alignment horizontal="center" vertical="center" wrapText="1"/>
      <protection locked="0"/>
    </xf>
    <xf numFmtId="0" fontId="6" fillId="2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0" fontId="15" fillId="0" borderId="0" xfId="0" applyFont="1" applyAlignment="1" applyProtection="1">
      <alignment/>
      <protection locked="0"/>
    </xf>
    <xf numFmtId="171" fontId="56" fillId="0" borderId="13" xfId="63" applyNumberFormat="1" applyFont="1" applyBorder="1" applyAlignment="1" applyProtection="1">
      <alignment horizontal="right" vertical="center"/>
      <protection locked="0"/>
    </xf>
    <xf numFmtId="170" fontId="56" fillId="0" borderId="13" xfId="63" applyNumberFormat="1" applyFont="1" applyBorder="1" applyAlignment="1" applyProtection="1">
      <alignment horizontal="right" vertical="center"/>
      <protection locked="0"/>
    </xf>
    <xf numFmtId="3" fontId="68" fillId="24" borderId="45" xfId="63" applyNumberFormat="1" applyFont="1" applyFill="1" applyBorder="1" applyAlignment="1" applyProtection="1">
      <alignment horizontal="center" vertical="center"/>
      <protection/>
    </xf>
    <xf numFmtId="5" fontId="68" fillId="24" borderId="57" xfId="63" applyNumberFormat="1" applyFont="1" applyFill="1" applyBorder="1" applyAlignment="1" applyProtection="1">
      <alignment vertical="center"/>
      <protection/>
    </xf>
    <xf numFmtId="0" fontId="69" fillId="0" borderId="15" xfId="63" applyNumberFormat="1" applyFont="1" applyBorder="1" applyAlignment="1" applyProtection="1">
      <alignment horizontal="center" vertical="center"/>
      <protection/>
    </xf>
    <xf numFmtId="5" fontId="69" fillId="0" borderId="10" xfId="63" applyNumberFormat="1" applyFont="1" applyBorder="1" applyAlignment="1" applyProtection="1">
      <alignment vertical="center"/>
      <protection/>
    </xf>
    <xf numFmtId="5" fontId="69" fillId="0" borderId="16" xfId="63" applyNumberFormat="1" applyFont="1" applyBorder="1" applyAlignment="1" applyProtection="1">
      <alignment vertical="center"/>
      <protection/>
    </xf>
    <xf numFmtId="170" fontId="56" fillId="0" borderId="0" xfId="63" applyNumberFormat="1" applyFont="1" applyBorder="1" applyAlignment="1" applyProtection="1">
      <alignment horizontal="right" vertical="center"/>
      <protection locked="0"/>
    </xf>
    <xf numFmtId="5" fontId="4" fillId="0" borderId="10" xfId="63" applyNumberFormat="1" applyFont="1" applyBorder="1" applyAlignment="1" applyProtection="1">
      <alignment vertical="center"/>
      <protection/>
    </xf>
    <xf numFmtId="3" fontId="69" fillId="0" borderId="13" xfId="63" applyNumberFormat="1" applyFont="1" applyBorder="1" applyAlignment="1" applyProtection="1">
      <alignment horizontal="center" vertical="center"/>
      <protection/>
    </xf>
    <xf numFmtId="171" fontId="56" fillId="0" borderId="10" xfId="63" applyNumberFormat="1" applyFont="1" applyBorder="1" applyAlignment="1" applyProtection="1">
      <alignment horizontal="right" vertical="center"/>
      <protection locked="0"/>
    </xf>
    <xf numFmtId="171" fontId="56" fillId="0" borderId="16" xfId="63" applyNumberFormat="1" applyFont="1" applyBorder="1" applyAlignment="1" applyProtection="1">
      <alignment horizontal="right" vertical="center"/>
      <protection locked="0"/>
    </xf>
    <xf numFmtId="5" fontId="4" fillId="0" borderId="22" xfId="63" applyNumberFormat="1" applyFont="1" applyBorder="1" applyAlignment="1" applyProtection="1">
      <alignment vertical="center"/>
      <protection/>
    </xf>
    <xf numFmtId="189" fontId="4" fillId="0" borderId="10" xfId="63" applyNumberFormat="1" applyFont="1" applyBorder="1" applyAlignment="1" applyProtection="1">
      <alignment horizontal="right"/>
      <protection/>
    </xf>
    <xf numFmtId="189" fontId="4" fillId="0" borderId="16" xfId="63" applyNumberFormat="1" applyFont="1" applyBorder="1" applyAlignment="1" applyProtection="1">
      <alignment horizontal="right"/>
      <protection/>
    </xf>
    <xf numFmtId="170" fontId="56" fillId="0" borderId="10" xfId="63" applyNumberFormat="1" applyFont="1" applyBorder="1" applyAlignment="1" applyProtection="1">
      <alignment horizontal="right" vertical="center"/>
      <protection locked="0"/>
    </xf>
    <xf numFmtId="3" fontId="68" fillId="24" borderId="27" xfId="63" applyNumberFormat="1" applyFont="1" applyFill="1" applyBorder="1" applyAlignment="1" applyProtection="1">
      <alignment horizontal="center" vertical="center"/>
      <protection/>
    </xf>
    <xf numFmtId="3" fontId="68" fillId="24" borderId="37" xfId="63" applyNumberFormat="1" applyFont="1" applyFill="1" applyBorder="1" applyAlignment="1" applyProtection="1">
      <alignment horizontal="center" vertical="center"/>
      <protection/>
    </xf>
    <xf numFmtId="5" fontId="69" fillId="0" borderId="0" xfId="63" applyNumberFormat="1" applyFont="1" applyBorder="1" applyAlignment="1" applyProtection="1">
      <alignment vertical="center"/>
      <protection/>
    </xf>
    <xf numFmtId="0" fontId="6" fillId="24" borderId="15" xfId="63" applyFont="1" applyFill="1" applyBorder="1" applyAlignment="1" applyProtection="1">
      <alignment vertical="center"/>
      <protection/>
    </xf>
    <xf numFmtId="0" fontId="6" fillId="24" borderId="52" xfId="63" applyFont="1" applyFill="1" applyBorder="1" applyAlignment="1" applyProtection="1">
      <alignment vertical="center"/>
      <protection/>
    </xf>
    <xf numFmtId="3" fontId="68" fillId="24" borderId="10" xfId="63" applyNumberFormat="1" applyFont="1" applyFill="1" applyBorder="1" applyAlignment="1" applyProtection="1">
      <alignment horizontal="center" vertical="center"/>
      <protection/>
    </xf>
    <xf numFmtId="3" fontId="68" fillId="24" borderId="16" xfId="63" applyNumberFormat="1" applyFont="1" applyFill="1" applyBorder="1" applyAlignment="1" applyProtection="1">
      <alignment horizontal="center" vertical="center"/>
      <protection/>
    </xf>
    <xf numFmtId="42" fontId="68" fillId="24" borderId="10" xfId="63" applyNumberFormat="1" applyFont="1" applyFill="1" applyBorder="1" applyAlignment="1" applyProtection="1">
      <alignment vertical="center"/>
      <protection/>
    </xf>
    <xf numFmtId="42" fontId="68" fillId="24" borderId="16" xfId="63" applyNumberFormat="1" applyFont="1" applyFill="1" applyBorder="1" applyAlignment="1" applyProtection="1">
      <alignment vertical="center"/>
      <protection/>
    </xf>
    <xf numFmtId="190" fontId="56" fillId="0" borderId="22" xfId="63" applyNumberFormat="1" applyFont="1" applyBorder="1" applyAlignment="1" applyProtection="1">
      <alignment horizontal="right" vertical="center"/>
      <protection locked="0"/>
    </xf>
    <xf numFmtId="190" fontId="56" fillId="0" borderId="16" xfId="63" applyNumberFormat="1" applyFont="1" applyBorder="1" applyAlignment="1" applyProtection="1">
      <alignment horizontal="right" vertical="center"/>
      <protection locked="0"/>
    </xf>
    <xf numFmtId="0" fontId="70" fillId="0" borderId="0" xfId="63" applyFont="1" applyBorder="1" applyProtection="1">
      <alignment/>
      <protection/>
    </xf>
    <xf numFmtId="0" fontId="70" fillId="0" borderId="13" xfId="63" applyFont="1" applyBorder="1" applyProtection="1">
      <alignment/>
      <protection/>
    </xf>
    <xf numFmtId="3" fontId="71" fillId="0" borderId="10" xfId="63" applyNumberFormat="1" applyFont="1" applyFill="1" applyBorder="1" applyAlignment="1" applyProtection="1">
      <alignment horizontal="center"/>
      <protection/>
    </xf>
    <xf numFmtId="3" fontId="72" fillId="0" borderId="16" xfId="63" applyNumberFormat="1" applyFont="1" applyFill="1" applyBorder="1" applyAlignment="1" applyProtection="1">
      <alignment horizontal="center" vertical="center"/>
      <protection/>
    </xf>
    <xf numFmtId="3" fontId="72" fillId="0" borderId="22" xfId="63" applyNumberFormat="1" applyFont="1" applyFill="1" applyBorder="1" applyAlignment="1" applyProtection="1">
      <alignment horizontal="center" vertical="center"/>
      <protection/>
    </xf>
    <xf numFmtId="3" fontId="71" fillId="0" borderId="16" xfId="63" applyNumberFormat="1" applyFont="1" applyBorder="1" applyAlignment="1" applyProtection="1">
      <alignment horizontal="center" vertical="center"/>
      <protection/>
    </xf>
    <xf numFmtId="3" fontId="71" fillId="0" borderId="22" xfId="63" applyNumberFormat="1" applyFont="1" applyBorder="1" applyAlignment="1" applyProtection="1">
      <alignment horizontal="center" vertical="center"/>
      <protection/>
    </xf>
    <xf numFmtId="3" fontId="69" fillId="0" borderId="16" xfId="63" applyNumberFormat="1" applyFont="1" applyBorder="1" applyAlignment="1" applyProtection="1">
      <alignment horizontal="center" vertical="center"/>
      <protection/>
    </xf>
    <xf numFmtId="3" fontId="69" fillId="0" borderId="22" xfId="63" applyNumberFormat="1" applyFont="1" applyBorder="1" applyAlignment="1" applyProtection="1">
      <alignment horizontal="center" vertical="center"/>
      <protection/>
    </xf>
    <xf numFmtId="0" fontId="69" fillId="0" borderId="0" xfId="63" applyNumberFormat="1" applyFont="1" applyAlignment="1" applyProtection="1">
      <alignment horizontal="center"/>
      <protection/>
    </xf>
    <xf numFmtId="3" fontId="6" fillId="24" borderId="18" xfId="63" applyNumberFormat="1" applyFont="1" applyFill="1" applyBorder="1" applyAlignment="1" applyProtection="1">
      <alignment horizontal="center" vertical="center"/>
      <protection/>
    </xf>
    <xf numFmtId="3" fontId="68" fillId="24" borderId="37" xfId="63" applyNumberFormat="1" applyFont="1" applyFill="1" applyBorder="1" applyAlignment="1" applyProtection="1">
      <alignment horizontal="center" vertical="center"/>
      <protection/>
    </xf>
    <xf numFmtId="3" fontId="69" fillId="0" borderId="75" xfId="63" applyNumberFormat="1" applyFont="1" applyBorder="1" applyAlignment="1" applyProtection="1">
      <alignment horizontal="center" vertical="center"/>
      <protection/>
    </xf>
    <xf numFmtId="3" fontId="6" fillId="24" borderId="22" xfId="63" applyNumberFormat="1" applyFont="1" applyFill="1" applyBorder="1" applyAlignment="1" applyProtection="1">
      <alignment horizontal="center" vertical="center"/>
      <protection/>
    </xf>
    <xf numFmtId="3" fontId="6" fillId="24" borderId="16" xfId="63" applyNumberFormat="1" applyFont="1" applyFill="1" applyBorder="1" applyAlignment="1" applyProtection="1">
      <alignment horizontal="center" vertical="center"/>
      <protection/>
    </xf>
    <xf numFmtId="5" fontId="6" fillId="0" borderId="18" xfId="63" applyNumberFormat="1" applyFont="1" applyFill="1" applyBorder="1" applyAlignment="1" applyProtection="1">
      <alignment horizontal="right" vertical="center"/>
      <protection/>
    </xf>
    <xf numFmtId="3" fontId="6" fillId="0" borderId="24" xfId="63" applyNumberFormat="1" applyFont="1" applyFill="1" applyBorder="1" applyAlignment="1" applyProtection="1">
      <alignment horizontal="center" vertical="center"/>
      <protection/>
    </xf>
    <xf numFmtId="173" fontId="56" fillId="0" borderId="16" xfId="63" applyNumberFormat="1" applyFont="1" applyBorder="1" applyAlignment="1" applyProtection="1">
      <alignment horizontal="right" vertical="center"/>
      <protection locked="0"/>
    </xf>
    <xf numFmtId="189" fontId="4" fillId="0" borderId="0" xfId="63" applyNumberFormat="1" applyFont="1" applyBorder="1" applyAlignment="1" applyProtection="1">
      <alignment horizontal="right"/>
      <protection/>
    </xf>
    <xf numFmtId="5" fontId="4" fillId="0" borderId="0" xfId="63" applyNumberFormat="1" applyFont="1" applyBorder="1" applyProtection="1">
      <alignment/>
      <protection/>
    </xf>
    <xf numFmtId="0" fontId="4" fillId="0" borderId="59" xfId="63" applyFont="1" applyBorder="1" applyAlignment="1" applyProtection="1">
      <alignment horizontal="left" vertical="center"/>
      <protection/>
    </xf>
    <xf numFmtId="171" fontId="56" fillId="0" borderId="40" xfId="63" applyNumberFormat="1" applyFont="1" applyBorder="1" applyAlignment="1" applyProtection="1">
      <alignment horizontal="right" vertical="center"/>
      <protection locked="0"/>
    </xf>
    <xf numFmtId="171" fontId="56" fillId="0" borderId="75" xfId="63" applyNumberFormat="1" applyFont="1" applyBorder="1" applyAlignment="1" applyProtection="1">
      <alignment horizontal="right" vertical="center"/>
      <protection locked="0"/>
    </xf>
    <xf numFmtId="5" fontId="4" fillId="0" borderId="20" xfId="63" applyNumberFormat="1" applyFont="1" applyBorder="1" applyProtection="1">
      <alignment/>
      <protection/>
    </xf>
    <xf numFmtId="173" fontId="56" fillId="0" borderId="22" xfId="63" applyNumberFormat="1" applyFont="1" applyBorder="1" applyAlignment="1" applyProtection="1">
      <alignment horizontal="right" vertical="center"/>
      <protection locked="0"/>
    </xf>
    <xf numFmtId="3" fontId="59" fillId="0" borderId="65" xfId="60" applyNumberFormat="1" applyFont="1" applyFill="1" applyBorder="1" applyAlignment="1">
      <alignment horizontal="justify" vertical="center" wrapText="1"/>
      <protection/>
    </xf>
    <xf numFmtId="3" fontId="59" fillId="25" borderId="65" xfId="60" applyNumberFormat="1" applyFont="1" applyFill="1" applyBorder="1" applyAlignment="1">
      <alignment horizontal="justify" vertical="center" wrapText="1"/>
      <protection/>
    </xf>
    <xf numFmtId="3" fontId="5" fillId="0" borderId="10" xfId="64" applyNumberFormat="1" applyFont="1" applyFill="1" applyBorder="1" applyAlignment="1">
      <alignment horizontal="right" vertical="center"/>
      <protection/>
    </xf>
    <xf numFmtId="44" fontId="6" fillId="24" borderId="86" xfId="63" applyNumberFormat="1" applyFont="1" applyFill="1" applyBorder="1" applyAlignment="1" applyProtection="1">
      <alignment vertical="center"/>
      <protection/>
    </xf>
    <xf numFmtId="171" fontId="56" fillId="0" borderId="16" xfId="63" applyNumberFormat="1" applyFont="1" applyBorder="1" applyAlignment="1" applyProtection="1">
      <alignment horizontal="right"/>
      <protection/>
    </xf>
    <xf numFmtId="5" fontId="4" fillId="0" borderId="13" xfId="63" applyNumberFormat="1" applyFont="1" applyBorder="1" applyAlignment="1" applyProtection="1">
      <alignment vertical="top"/>
      <protection/>
    </xf>
    <xf numFmtId="3" fontId="6" fillId="24" borderId="57" xfId="63" applyNumberFormat="1" applyFont="1" applyFill="1" applyBorder="1" applyAlignment="1" applyProtection="1">
      <alignment vertical="center"/>
      <protection/>
    </xf>
    <xf numFmtId="5" fontId="6" fillId="24" borderId="46" xfId="63" applyNumberFormat="1" applyFont="1" applyFill="1" applyBorder="1" applyAlignment="1" applyProtection="1">
      <alignment vertical="center"/>
      <protection/>
    </xf>
    <xf numFmtId="0" fontId="6" fillId="24" borderId="87" xfId="63" applyNumberFormat="1" applyFont="1" applyFill="1" applyBorder="1" applyAlignment="1" applyProtection="1">
      <alignment vertical="center"/>
      <protection/>
    </xf>
    <xf numFmtId="42" fontId="6" fillId="24" borderId="46" xfId="63" applyNumberFormat="1" applyFont="1" applyFill="1" applyBorder="1" applyAlignment="1" applyProtection="1">
      <alignment vertical="center"/>
      <protection/>
    </xf>
    <xf numFmtId="166" fontId="6" fillId="24" borderId="45" xfId="63" applyNumberFormat="1" applyFont="1" applyFill="1" applyBorder="1" applyAlignment="1" applyProtection="1">
      <alignment horizontal="right" vertical="center"/>
      <protection/>
    </xf>
    <xf numFmtId="3" fontId="6" fillId="24" borderId="10" xfId="63" applyNumberFormat="1" applyFont="1" applyFill="1" applyBorder="1" applyAlignment="1" applyProtection="1">
      <alignment vertical="center"/>
      <protection/>
    </xf>
    <xf numFmtId="42" fontId="6" fillId="24" borderId="0" xfId="63" applyNumberFormat="1" applyFont="1" applyFill="1" applyBorder="1" applyAlignment="1" applyProtection="1">
      <alignment vertical="center"/>
      <protection/>
    </xf>
    <xf numFmtId="3" fontId="6" fillId="24" borderId="22" xfId="63" applyNumberFormat="1" applyFont="1" applyFill="1" applyBorder="1" applyAlignment="1" applyProtection="1">
      <alignment vertical="center"/>
      <protection/>
    </xf>
    <xf numFmtId="166" fontId="6" fillId="24" borderId="15" xfId="63" applyNumberFormat="1" applyFont="1" applyFill="1" applyBorder="1" applyAlignment="1" applyProtection="1">
      <alignment horizontal="right" vertical="center"/>
      <protection/>
    </xf>
    <xf numFmtId="3" fontId="54" fillId="20" borderId="57" xfId="63" applyNumberFormat="1" applyFont="1" applyFill="1" applyBorder="1" applyAlignment="1" applyProtection="1">
      <alignment/>
      <protection/>
    </xf>
    <xf numFmtId="42" fontId="54" fillId="20" borderId="47" xfId="63" applyNumberFormat="1" applyFont="1" applyFill="1" applyBorder="1" applyAlignment="1" applyProtection="1">
      <alignment vertical="center"/>
      <protection/>
    </xf>
    <xf numFmtId="3" fontId="54" fillId="20" borderId="87" xfId="63" applyNumberFormat="1" applyFont="1" applyFill="1" applyBorder="1" applyAlignment="1" applyProtection="1">
      <alignment/>
      <protection/>
    </xf>
    <xf numFmtId="166" fontId="54" fillId="20" borderId="45" xfId="63" applyNumberFormat="1" applyFont="1" applyFill="1" applyBorder="1" applyAlignment="1" applyProtection="1">
      <alignment horizontal="right" vertical="center"/>
      <protection/>
    </xf>
    <xf numFmtId="3" fontId="54" fillId="0" borderId="10" xfId="63" applyNumberFormat="1" applyFont="1" applyBorder="1" applyAlignment="1" applyProtection="1">
      <alignment vertical="center"/>
      <protection/>
    </xf>
    <xf numFmtId="42" fontId="54" fillId="0" borderId="16" xfId="63" applyNumberFormat="1" applyFont="1" applyBorder="1" applyAlignment="1" applyProtection="1">
      <alignment vertical="center"/>
      <protection/>
    </xf>
    <xf numFmtId="42" fontId="54" fillId="0" borderId="0" xfId="63" applyNumberFormat="1" applyFont="1" applyBorder="1" applyAlignment="1" applyProtection="1">
      <alignment vertical="center"/>
      <protection/>
    </xf>
    <xf numFmtId="166" fontId="54" fillId="0" borderId="15" xfId="63" applyNumberFormat="1" applyFont="1" applyBorder="1" applyAlignment="1" applyProtection="1">
      <alignment horizontal="right" vertical="center"/>
      <protection/>
    </xf>
    <xf numFmtId="3" fontId="54" fillId="0" borderId="22" xfId="63" applyNumberFormat="1" applyFont="1" applyBorder="1" applyAlignment="1" applyProtection="1">
      <alignment vertical="center"/>
      <protection/>
    </xf>
    <xf numFmtId="3" fontId="54" fillId="20" borderId="10" xfId="63" applyNumberFormat="1" applyFont="1" applyFill="1" applyBorder="1" applyAlignment="1" applyProtection="1">
      <alignment/>
      <protection/>
    </xf>
    <xf numFmtId="42" fontId="54" fillId="20" borderId="16" xfId="63" applyNumberFormat="1" applyFont="1" applyFill="1" applyBorder="1" applyAlignment="1" applyProtection="1">
      <alignment vertical="center"/>
      <protection/>
    </xf>
    <xf numFmtId="3" fontId="54" fillId="20" borderId="22" xfId="63" applyNumberFormat="1" applyFont="1" applyFill="1" applyBorder="1" applyAlignment="1" applyProtection="1">
      <alignment/>
      <protection/>
    </xf>
    <xf numFmtId="166" fontId="54" fillId="20" borderId="15" xfId="63" applyNumberFormat="1" applyFont="1" applyFill="1" applyBorder="1" applyAlignment="1" applyProtection="1">
      <alignment horizontal="right" vertical="center"/>
      <protection/>
    </xf>
    <xf numFmtId="3" fontId="54" fillId="0" borderId="10" xfId="0" applyNumberFormat="1" applyFont="1" applyBorder="1" applyAlignment="1">
      <alignment/>
    </xf>
    <xf numFmtId="3" fontId="60" fillId="0" borderId="22" xfId="63" applyNumberFormat="1" applyFont="1" applyBorder="1" applyAlignment="1" applyProtection="1">
      <alignment vertical="center"/>
      <protection/>
    </xf>
    <xf numFmtId="3" fontId="73" fillId="0" borderId="10" xfId="63" applyNumberFormat="1" applyFont="1" applyBorder="1" applyAlignment="1" applyProtection="1">
      <alignment vertical="center"/>
      <protection/>
    </xf>
    <xf numFmtId="44" fontId="73" fillId="0" borderId="0" xfId="75" applyFont="1" applyBorder="1" applyAlignment="1" applyProtection="1">
      <alignment vertical="center"/>
      <protection/>
    </xf>
    <xf numFmtId="3" fontId="73" fillId="0" borderId="22" xfId="63" applyNumberFormat="1" applyFont="1" applyBorder="1" applyAlignment="1" applyProtection="1">
      <alignment vertical="center"/>
      <protection/>
    </xf>
    <xf numFmtId="166" fontId="73" fillId="0" borderId="15" xfId="63" applyNumberFormat="1" applyFont="1" applyBorder="1" applyAlignment="1" applyProtection="1">
      <alignment horizontal="right" vertical="center"/>
      <protection/>
    </xf>
    <xf numFmtId="3" fontId="60" fillId="0" borderId="10" xfId="63" applyNumberFormat="1" applyFont="1" applyBorder="1" applyAlignment="1" applyProtection="1">
      <alignment vertical="center"/>
      <protection/>
    </xf>
    <xf numFmtId="169" fontId="54" fillId="0" borderId="0" xfId="75" applyNumberFormat="1" applyFont="1" applyBorder="1" applyAlignment="1" applyProtection="1">
      <alignment vertical="center"/>
      <protection/>
    </xf>
    <xf numFmtId="3" fontId="55" fillId="24" borderId="18" xfId="63" applyNumberFormat="1" applyFont="1" applyFill="1" applyBorder="1" applyAlignment="1" applyProtection="1">
      <alignment vertical="center"/>
      <protection/>
    </xf>
    <xf numFmtId="5" fontId="55" fillId="24" borderId="19" xfId="63" applyNumberFormat="1" applyFont="1" applyFill="1" applyBorder="1" applyAlignment="1" applyProtection="1">
      <alignment vertical="center"/>
      <protection/>
    </xf>
    <xf numFmtId="3" fontId="55" fillId="24" borderId="27" xfId="63" applyNumberFormat="1" applyFont="1" applyFill="1" applyBorder="1" applyAlignment="1" applyProtection="1">
      <alignment vertical="center"/>
      <protection/>
    </xf>
    <xf numFmtId="42" fontId="55" fillId="24" borderId="19" xfId="63" applyNumberFormat="1" applyFont="1" applyFill="1" applyBorder="1" applyAlignment="1" applyProtection="1">
      <alignment vertical="center"/>
      <protection/>
    </xf>
    <xf numFmtId="166" fontId="55" fillId="24" borderId="79" xfId="63" applyNumberFormat="1" applyFont="1" applyFill="1" applyBorder="1" applyAlignment="1" applyProtection="1">
      <alignment horizontal="right" vertical="center"/>
      <protection/>
    </xf>
    <xf numFmtId="3" fontId="54" fillId="24" borderId="10" xfId="63" applyNumberFormat="1" applyFont="1" applyFill="1" applyBorder="1" applyAlignment="1" applyProtection="1">
      <alignment vertical="center"/>
      <protection/>
    </xf>
    <xf numFmtId="42" fontId="54" fillId="24" borderId="0" xfId="63" applyNumberFormat="1" applyFont="1" applyFill="1" applyBorder="1" applyAlignment="1" applyProtection="1">
      <alignment vertical="center"/>
      <protection/>
    </xf>
    <xf numFmtId="3" fontId="54" fillId="24" borderId="22" xfId="63" applyNumberFormat="1" applyFont="1" applyFill="1" applyBorder="1" applyAlignment="1" applyProtection="1">
      <alignment vertical="center"/>
      <protection/>
    </xf>
    <xf numFmtId="166" fontId="54" fillId="24" borderId="15" xfId="63" applyNumberFormat="1" applyFont="1" applyFill="1" applyBorder="1" applyAlignment="1" applyProtection="1">
      <alignment horizontal="right" vertical="center"/>
      <protection/>
    </xf>
    <xf numFmtId="42" fontId="73" fillId="0" borderId="0" xfId="63" applyNumberFormat="1" applyFont="1" applyBorder="1" applyAlignment="1" applyProtection="1">
      <alignment vertical="center"/>
      <protection/>
    </xf>
    <xf numFmtId="191" fontId="54" fillId="0" borderId="0" xfId="42" applyNumberFormat="1" applyFont="1" applyBorder="1" applyAlignment="1">
      <alignment/>
    </xf>
    <xf numFmtId="42" fontId="55" fillId="20" borderId="16" xfId="63" applyNumberFormat="1" applyFont="1" applyFill="1" applyBorder="1" applyAlignment="1" applyProtection="1">
      <alignment vertical="center"/>
      <protection/>
    </xf>
    <xf numFmtId="3" fontId="55" fillId="20" borderId="22" xfId="63" applyNumberFormat="1" applyFont="1" applyFill="1" applyBorder="1" applyAlignment="1" applyProtection="1">
      <alignment/>
      <protection/>
    </xf>
    <xf numFmtId="168" fontId="55" fillId="20" borderId="16" xfId="63" applyNumberFormat="1" applyFont="1" applyFill="1" applyBorder="1" applyAlignment="1" applyProtection="1">
      <alignment vertical="center"/>
      <protection/>
    </xf>
    <xf numFmtId="166" fontId="55" fillId="20" borderId="15" xfId="63" applyNumberFormat="1" applyFont="1" applyFill="1" applyBorder="1" applyAlignment="1" applyProtection="1">
      <alignment horizontal="right" vertical="center"/>
      <protection/>
    </xf>
    <xf numFmtId="168" fontId="54" fillId="0" borderId="0" xfId="63" applyNumberFormat="1" applyFont="1" applyBorder="1" applyAlignment="1" applyProtection="1">
      <alignment vertical="center"/>
      <protection/>
    </xf>
    <xf numFmtId="42" fontId="54" fillId="0" borderId="0" xfId="63" applyNumberFormat="1" applyFont="1" applyBorder="1" applyAlignment="1" applyProtection="1" quotePrefix="1">
      <alignment vertical="center"/>
      <protection/>
    </xf>
    <xf numFmtId="169" fontId="73" fillId="0" borderId="0" xfId="75" applyNumberFormat="1" applyFont="1" applyBorder="1" applyAlignment="1" applyProtection="1" quotePrefix="1">
      <alignment vertical="center"/>
      <protection/>
    </xf>
    <xf numFmtId="169" fontId="73" fillId="0" borderId="0" xfId="75" applyNumberFormat="1" applyFont="1" applyBorder="1" applyAlignment="1" applyProtection="1">
      <alignment vertical="center"/>
      <protection/>
    </xf>
    <xf numFmtId="42" fontId="73" fillId="0" borderId="13" xfId="63" applyNumberFormat="1" applyFont="1" applyBorder="1" applyAlignment="1" applyProtection="1">
      <alignment vertical="center"/>
      <protection/>
    </xf>
    <xf numFmtId="0" fontId="73" fillId="0" borderId="91" xfId="0" applyNumberFormat="1" applyFont="1" applyBorder="1" applyAlignment="1">
      <alignment/>
    </xf>
    <xf numFmtId="3" fontId="4" fillId="0" borderId="26" xfId="75" applyNumberFormat="1" applyFont="1" applyBorder="1" applyAlignment="1" applyProtection="1">
      <alignment vertical="center" wrapText="1"/>
      <protection locked="0"/>
    </xf>
    <xf numFmtId="3" fontId="4" fillId="0" borderId="23" xfId="75" applyNumberFormat="1" applyFont="1" applyBorder="1" applyAlignment="1" applyProtection="1">
      <alignment vertical="center" wrapText="1"/>
      <protection locked="0"/>
    </xf>
    <xf numFmtId="3" fontId="4" fillId="0" borderId="29" xfId="75" applyNumberFormat="1" applyFont="1" applyBorder="1" applyAlignment="1" applyProtection="1">
      <alignment vertical="center" wrapText="1"/>
      <protection locked="0"/>
    </xf>
    <xf numFmtId="0" fontId="6" fillId="20" borderId="16" xfId="60" applyFont="1" applyFill="1" applyBorder="1" applyAlignment="1">
      <alignment horizontal="center" vertical="center" wrapText="1"/>
      <protection/>
    </xf>
    <xf numFmtId="0" fontId="6" fillId="20" borderId="92" xfId="60" applyFont="1" applyFill="1" applyBorder="1" applyAlignment="1">
      <alignment horizontal="center" vertical="center" wrapText="1"/>
      <protection/>
    </xf>
    <xf numFmtId="0" fontId="6" fillId="20" borderId="22" xfId="60" applyFont="1" applyFill="1" applyBorder="1" applyAlignment="1">
      <alignment horizontal="center" vertical="center" wrapText="1"/>
      <protection/>
    </xf>
    <xf numFmtId="0" fontId="6" fillId="20" borderId="56" xfId="60" applyFont="1" applyFill="1" applyBorder="1" applyAlignment="1">
      <alignment horizontal="center" vertical="center" wrapText="1"/>
      <protection/>
    </xf>
    <xf numFmtId="0" fontId="2" fillId="0" borderId="0" xfId="64" applyFont="1" applyAlignment="1">
      <alignment horizontal="left" wrapText="1"/>
      <protection/>
    </xf>
    <xf numFmtId="0" fontId="2" fillId="0" borderId="0" xfId="64" applyFont="1" applyAlignment="1">
      <alignment horizontal="left"/>
      <protection/>
    </xf>
    <xf numFmtId="166" fontId="5" fillId="0" borderId="29" xfId="69" applyNumberFormat="1" applyFont="1" applyFill="1" applyBorder="1" applyAlignment="1">
      <alignment horizontal="right" vertical="center"/>
    </xf>
    <xf numFmtId="166" fontId="5" fillId="0" borderId="26" xfId="69" applyNumberFormat="1" applyFont="1" applyFill="1" applyBorder="1" applyAlignment="1">
      <alignment horizontal="right" vertical="center"/>
    </xf>
    <xf numFmtId="166" fontId="5" fillId="0" borderId="33" xfId="69" applyNumberFormat="1" applyFont="1" applyFill="1" applyBorder="1" applyAlignment="1">
      <alignment horizontal="right" vertical="center"/>
    </xf>
    <xf numFmtId="166" fontId="5" fillId="0" borderId="17" xfId="69" applyNumberFormat="1" applyFont="1" applyFill="1" applyBorder="1" applyAlignment="1">
      <alignment horizontal="right" vertical="center"/>
    </xf>
    <xf numFmtId="0" fontId="7" fillId="20" borderId="63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58" xfId="64" applyNumberFormat="1" applyFont="1" applyFill="1" applyBorder="1" applyAlignment="1" applyProtection="1" quotePrefix="1">
      <alignment horizontal="center" vertical="center"/>
      <protection locked="0"/>
    </xf>
    <xf numFmtId="165" fontId="5" fillId="0" borderId="29" xfId="69" applyNumberFormat="1" applyFont="1" applyFill="1" applyBorder="1" applyAlignment="1">
      <alignment horizontal="right" vertical="center"/>
    </xf>
    <xf numFmtId="165" fontId="5" fillId="0" borderId="26" xfId="69" applyNumberFormat="1" applyFont="1" applyFill="1" applyBorder="1" applyAlignment="1">
      <alignment horizontal="right" vertical="center"/>
    </xf>
    <xf numFmtId="0" fontId="10" fillId="0" borderId="0" xfId="64" applyFont="1" applyAlignment="1">
      <alignment horizontal="left"/>
      <protection/>
    </xf>
    <xf numFmtId="0" fontId="7" fillId="20" borderId="64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93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60" xfId="64" applyNumberFormat="1" applyFont="1" applyFill="1" applyBorder="1" applyAlignment="1" applyProtection="1" quotePrefix="1">
      <alignment horizontal="center" vertical="center"/>
      <protection locked="0"/>
    </xf>
    <xf numFmtId="166" fontId="7" fillId="0" borderId="29" xfId="69" applyNumberFormat="1" applyFont="1" applyFill="1" applyBorder="1" applyAlignment="1">
      <alignment horizontal="right" vertical="center"/>
    </xf>
    <xf numFmtId="166" fontId="7" fillId="0" borderId="26" xfId="69" applyNumberFormat="1" applyFont="1" applyFill="1" applyBorder="1" applyAlignment="1">
      <alignment horizontal="right" vertical="center"/>
    </xf>
    <xf numFmtId="165" fontId="7" fillId="0" borderId="29" xfId="69" applyNumberFormat="1" applyFont="1" applyFill="1" applyBorder="1" applyAlignment="1">
      <alignment horizontal="right" vertical="center"/>
    </xf>
    <xf numFmtId="165" fontId="7" fillId="0" borderId="26" xfId="69" applyNumberFormat="1" applyFont="1" applyFill="1" applyBorder="1" applyAlignment="1">
      <alignment horizontal="right" vertical="center"/>
    </xf>
    <xf numFmtId="0" fontId="7" fillId="20" borderId="63" xfId="64" applyNumberFormat="1" applyFont="1" applyFill="1" applyBorder="1" applyAlignment="1">
      <alignment horizontal="center" vertical="center"/>
      <protection/>
    </xf>
    <xf numFmtId="0" fontId="7" fillId="20" borderId="64" xfId="64" applyNumberFormat="1" applyFont="1" applyFill="1" applyBorder="1" applyAlignment="1">
      <alignment horizontal="center" vertical="center"/>
      <protection/>
    </xf>
    <xf numFmtId="0" fontId="7" fillId="20" borderId="26" xfId="64" applyNumberFormat="1" applyFont="1" applyFill="1" applyBorder="1" applyAlignment="1">
      <alignment horizontal="center" vertical="center"/>
      <protection/>
    </xf>
    <xf numFmtId="0" fontId="7" fillId="20" borderId="60" xfId="64" applyNumberFormat="1" applyFont="1" applyFill="1" applyBorder="1" applyAlignment="1">
      <alignment horizontal="center" vertical="center"/>
      <protection/>
    </xf>
    <xf numFmtId="3" fontId="6" fillId="20" borderId="29" xfId="64" applyNumberFormat="1" applyFont="1" applyFill="1" applyBorder="1" applyAlignment="1">
      <alignment horizontal="center" vertical="center"/>
      <protection/>
    </xf>
    <xf numFmtId="3" fontId="6" fillId="20" borderId="33" xfId="64" applyNumberFormat="1" applyFont="1" applyFill="1" applyBorder="1" applyAlignment="1">
      <alignment horizontal="center" vertical="center"/>
      <protection/>
    </xf>
    <xf numFmtId="3" fontId="7" fillId="20" borderId="63" xfId="64" applyNumberFormat="1" applyFont="1" applyFill="1" applyBorder="1" applyAlignment="1">
      <alignment horizontal="center" vertical="center"/>
      <protection/>
    </xf>
    <xf numFmtId="3" fontId="7" fillId="20" borderId="64" xfId="64" applyNumberFormat="1" applyFont="1" applyFill="1" applyBorder="1" applyAlignment="1">
      <alignment horizontal="center" vertical="center"/>
      <protection/>
    </xf>
    <xf numFmtId="3" fontId="7" fillId="20" borderId="90" xfId="64" applyNumberFormat="1" applyFont="1" applyFill="1" applyBorder="1" applyAlignment="1">
      <alignment horizontal="center" vertical="center"/>
      <protection/>
    </xf>
    <xf numFmtId="3" fontId="7" fillId="20" borderId="60" xfId="64" applyNumberFormat="1" applyFont="1" applyFill="1" applyBorder="1" applyAlignment="1">
      <alignment horizontal="center" vertical="center"/>
      <protection/>
    </xf>
    <xf numFmtId="0" fontId="7" fillId="20" borderId="17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38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39" xfId="64" applyNumberFormat="1" applyFont="1" applyFill="1" applyBorder="1" applyAlignment="1" applyProtection="1" quotePrefix="1">
      <alignment horizontal="center" vertical="center"/>
      <protection locked="0"/>
    </xf>
    <xf numFmtId="3" fontId="6" fillId="20" borderId="11" xfId="64" applyNumberFormat="1" applyFont="1" applyFill="1" applyBorder="1" applyAlignment="1">
      <alignment horizontal="center" vertical="center"/>
      <protection/>
    </xf>
    <xf numFmtId="3" fontId="6" fillId="20" borderId="12" xfId="64" applyNumberFormat="1" applyFont="1" applyFill="1" applyBorder="1" applyAlignment="1">
      <alignment horizontal="center" vertical="center"/>
      <protection/>
    </xf>
    <xf numFmtId="0" fontId="7" fillId="20" borderId="24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21" xfId="64" applyNumberFormat="1" applyFont="1" applyFill="1" applyBorder="1" applyAlignment="1" applyProtection="1" quotePrefix="1">
      <alignment horizontal="center" vertical="center"/>
      <protection locked="0"/>
    </xf>
    <xf numFmtId="0" fontId="7" fillId="24" borderId="18" xfId="64" applyFont="1" applyFill="1" applyBorder="1" applyAlignment="1">
      <alignment horizontal="left" vertical="center" wrapText="1"/>
      <protection/>
    </xf>
    <xf numFmtId="0" fontId="7" fillId="24" borderId="12" xfId="64" applyFont="1" applyFill="1" applyBorder="1" applyAlignment="1">
      <alignment horizontal="left" vertical="center" wrapText="1"/>
      <protection/>
    </xf>
    <xf numFmtId="0" fontId="7" fillId="23" borderId="18" xfId="64" applyFont="1" applyFill="1" applyBorder="1" applyAlignment="1">
      <alignment horizontal="left" vertical="center" wrapText="1"/>
      <protection/>
    </xf>
    <xf numFmtId="0" fontId="7" fillId="23" borderId="10" xfId="64" applyFont="1" applyFill="1" applyBorder="1" applyAlignment="1">
      <alignment horizontal="left" vertical="center" wrapText="1"/>
      <protection/>
    </xf>
    <xf numFmtId="3" fontId="6" fillId="20" borderId="0" xfId="64" applyNumberFormat="1" applyFont="1" applyFill="1" applyBorder="1" applyAlignment="1">
      <alignment horizontal="center" vertical="center"/>
      <protection/>
    </xf>
    <xf numFmtId="3" fontId="6" fillId="20" borderId="10" xfId="64" applyNumberFormat="1" applyFont="1" applyFill="1" applyBorder="1" applyAlignment="1">
      <alignment horizontal="center" vertical="center"/>
      <protection/>
    </xf>
    <xf numFmtId="3" fontId="6" fillId="20" borderId="60" xfId="64" applyNumberFormat="1" applyFont="1" applyFill="1" applyBorder="1" applyAlignment="1">
      <alignment horizontal="center" vertical="center"/>
      <protection/>
    </xf>
    <xf numFmtId="3" fontId="6" fillId="20" borderId="63" xfId="64" applyNumberFormat="1" applyFont="1" applyFill="1" applyBorder="1" applyAlignment="1">
      <alignment horizontal="center" vertical="center"/>
      <protection/>
    </xf>
    <xf numFmtId="0" fontId="1" fillId="0" borderId="0" xfId="66" applyFont="1" applyAlignment="1">
      <alignment horizontal="left" vertical="center" wrapText="1"/>
      <protection/>
    </xf>
    <xf numFmtId="0" fontId="18" fillId="24" borderId="11" xfId="66" applyFont="1" applyFill="1" applyBorder="1" applyAlignment="1">
      <alignment horizontal="center" vertical="center"/>
      <protection/>
    </xf>
    <xf numFmtId="0" fontId="18" fillId="24" borderId="12" xfId="66" applyFont="1" applyFill="1" applyBorder="1" applyAlignment="1">
      <alignment horizontal="center" vertical="center"/>
      <protection/>
    </xf>
    <xf numFmtId="0" fontId="7" fillId="0" borderId="90" xfId="66" applyFont="1" applyFill="1" applyBorder="1" applyAlignment="1">
      <alignment horizontal="left" vertical="center"/>
      <protection/>
    </xf>
    <xf numFmtId="0" fontId="7" fillId="0" borderId="60" xfId="66" applyFont="1" applyFill="1" applyBorder="1" applyAlignment="1">
      <alignment horizontal="left" vertical="center"/>
      <protection/>
    </xf>
    <xf numFmtId="0" fontId="6" fillId="24" borderId="19" xfId="0" applyFont="1" applyFill="1" applyBorder="1" applyAlignment="1">
      <alignment horizontal="left" vertical="center"/>
    </xf>
    <xf numFmtId="0" fontId="6" fillId="24" borderId="18" xfId="0" applyFont="1" applyFill="1" applyBorder="1" applyAlignment="1">
      <alignment horizontal="left" vertical="center"/>
    </xf>
    <xf numFmtId="0" fontId="58" fillId="20" borderId="32" xfId="0" applyFont="1" applyFill="1" applyBorder="1" applyAlignment="1">
      <alignment horizontal="center" wrapText="1"/>
    </xf>
    <xf numFmtId="0" fontId="58" fillId="20" borderId="10" xfId="0" applyFont="1" applyFill="1" applyBorder="1" applyAlignment="1">
      <alignment horizontal="center" wrapText="1"/>
    </xf>
    <xf numFmtId="0" fontId="58" fillId="20" borderId="33" xfId="0" applyFont="1" applyFill="1" applyBorder="1" applyAlignment="1">
      <alignment horizontal="center" wrapText="1"/>
    </xf>
    <xf numFmtId="0" fontId="58" fillId="20" borderId="12" xfId="0" applyFont="1" applyFill="1" applyBorder="1" applyAlignment="1">
      <alignment horizontal="center" wrapText="1"/>
    </xf>
    <xf numFmtId="0" fontId="58" fillId="20" borderId="0" xfId="0" applyFont="1" applyFill="1" applyBorder="1" applyAlignment="1">
      <alignment horizontal="center" wrapText="1"/>
    </xf>
    <xf numFmtId="0" fontId="58" fillId="20" borderId="11" xfId="0" applyFont="1" applyFill="1" applyBorder="1" applyAlignment="1">
      <alignment horizontal="center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" xfId="54"/>
    <cellStyle name="Normalny 2" xfId="55"/>
    <cellStyle name="Normalny 2 2" xfId="56"/>
    <cellStyle name="Normalny 3" xfId="57"/>
    <cellStyle name="Normalny 3 2" xfId="58"/>
    <cellStyle name="Normalny 4" xfId="59"/>
    <cellStyle name="Normalny_1.jednostki SG" xfId="60"/>
    <cellStyle name="Normalny_Arkusz1" xfId="61"/>
    <cellStyle name="Normalny_Przekazani" xfId="62"/>
    <cellStyle name="Normalny_Przemyt grudzień" xfId="63"/>
    <cellStyle name="Normalny_szablon - krg" xfId="64"/>
    <cellStyle name="Normalny_zatrzymani (2)" xfId="65"/>
    <cellStyle name="Normalny_Zatrzymania grudzień" xfId="66"/>
    <cellStyle name="Obliczenia" xfId="67"/>
    <cellStyle name="Followed Hyperlink" xfId="68"/>
    <cellStyle name="Percent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Walutowy 3" xfId="78"/>
    <cellStyle name="Zły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\Pulpit\AASZAR\baza%20ZG\Zawr&#243;cenia\Stycze&#324;-2005%20baza%20zawr&#243;ce&#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ilips\archiwum%20x\AASZAR\baza%20ZG\Zawr&#243;cenia\Stycze&#324;-2005%20baza%20zawr&#243;ce&#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iuro%20Analiz%20Strategicznych\Statystyka\2008%20r\luty\nowe%20-%20luty\Documents%20and%20Settings\Admin\Pulpit\AASZAR\baza%20ZG\Zawr&#243;cenia\Stycze&#324;-2005%20baza%20zawr&#243;ce&#32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02770\Pulpit\Monika%20Dublicka\z%20dysku\Biuro%20Analiz%20Strategicznych\Statystyka\2013\grudzie&#324;%202013\Documents%20and%20Settings\Admin\Pulpit\AASZAR\baza%20ZG\Zawr&#243;cenia\Stycze&#324;-2005%20baza%20zawr&#243;ce&#32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s%20and%20Settings\002770\Pulpit\Olimpiada\Monika%20Dublicka\z%20dysku\Biuro%20Analiz%20Strategicznych\Statystyka\2013\grudzie&#324;%202013\Documents%20and%20Settings\Admin\Pulpit\AASZAR\baza%20ZG\Zawr&#243;cenia\Stycze&#324;-2005%20baza%20zawr&#243;ce&#32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3%20Biuletyn%20stycze&#324;-marzec%202015%20-%20na%20stron&#2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Jednostki SG"/>
      <sheetName val="2. Osobowy ruch graniczny"/>
      <sheetName val="2b. Osobowy ruch gr. wewnętrzna"/>
      <sheetName val="2c. Osobowy ruch gr. wewnętrzna"/>
      <sheetName val="3-4. Niedopuszczenia"/>
      <sheetName val="5. Przyczyny niedopuszczenia "/>
      <sheetName val="6. Ruch - Transport"/>
      <sheetName val="6a. Ruch - Transport gr. wewn."/>
      <sheetName val="6b. Ruch - Transport wew - zewn"/>
      <sheetName val="20. Przemyt - towary"/>
      <sheetName val="21. Przemyt - miejsce"/>
    </sheetNames>
    <sheetDataSet>
      <sheetData sheetId="1">
        <row r="8">
          <cell r="K8">
            <v>398246</v>
          </cell>
          <cell r="M8">
            <v>399176</v>
          </cell>
          <cell r="Q8">
            <v>283882</v>
          </cell>
          <cell r="S8">
            <v>279825</v>
          </cell>
        </row>
        <row r="9">
          <cell r="K9">
            <v>391247</v>
          </cell>
          <cell r="M9">
            <v>391979</v>
          </cell>
          <cell r="Q9">
            <v>409155</v>
          </cell>
          <cell r="S9">
            <v>404963</v>
          </cell>
        </row>
        <row r="10">
          <cell r="K10">
            <v>111109</v>
          </cell>
          <cell r="M10">
            <v>95571</v>
          </cell>
          <cell r="Q10">
            <v>753292</v>
          </cell>
          <cell r="S10">
            <v>717725</v>
          </cell>
        </row>
        <row r="11">
          <cell r="K11">
            <v>128315</v>
          </cell>
          <cell r="M11">
            <v>106388</v>
          </cell>
          <cell r="Q11">
            <v>869378</v>
          </cell>
          <cell r="S11">
            <v>822902</v>
          </cell>
        </row>
        <row r="12">
          <cell r="K12">
            <v>238945</v>
          </cell>
          <cell r="M12">
            <v>244823</v>
          </cell>
          <cell r="Q12">
            <v>1821413</v>
          </cell>
          <cell r="S12">
            <v>1944226</v>
          </cell>
        </row>
        <row r="13">
          <cell r="K13">
            <v>223142</v>
          </cell>
          <cell r="M13">
            <v>225335</v>
          </cell>
          <cell r="Q13">
            <v>1620166</v>
          </cell>
          <cell r="S13">
            <v>1700584</v>
          </cell>
        </row>
        <row r="14">
          <cell r="K14">
            <v>10936</v>
          </cell>
          <cell r="M14">
            <v>9855</v>
          </cell>
          <cell r="Q14">
            <v>8584</v>
          </cell>
          <cell r="S14">
            <v>7136</v>
          </cell>
        </row>
        <row r="15">
          <cell r="K15">
            <v>9835</v>
          </cell>
          <cell r="M15">
            <v>8765</v>
          </cell>
          <cell r="Q15">
            <v>8762</v>
          </cell>
          <cell r="S15">
            <v>7349</v>
          </cell>
        </row>
        <row r="16">
          <cell r="K16">
            <v>820952</v>
          </cell>
          <cell r="M16">
            <v>790064</v>
          </cell>
          <cell r="Q16">
            <v>284405</v>
          </cell>
          <cell r="S16">
            <v>291095</v>
          </cell>
        </row>
        <row r="17">
          <cell r="K17">
            <v>724851</v>
          </cell>
          <cell r="M17">
            <v>674584</v>
          </cell>
          <cell r="Q17">
            <v>255874</v>
          </cell>
          <cell r="S17">
            <v>261762</v>
          </cell>
        </row>
        <row r="28">
          <cell r="I28">
            <v>0</v>
          </cell>
          <cell r="K28">
            <v>0</v>
          </cell>
          <cell r="O28">
            <v>1092897</v>
          </cell>
          <cell r="Q28">
            <v>1090011</v>
          </cell>
        </row>
        <row r="29">
          <cell r="I29">
            <v>0</v>
          </cell>
          <cell r="K29">
            <v>0</v>
          </cell>
          <cell r="O29">
            <v>902827</v>
          </cell>
          <cell r="Q29">
            <v>904012</v>
          </cell>
        </row>
        <row r="41">
          <cell r="I41">
            <v>0</v>
          </cell>
          <cell r="K41">
            <v>0</v>
          </cell>
          <cell r="O41">
            <v>135282</v>
          </cell>
          <cell r="Q41">
            <v>134721</v>
          </cell>
        </row>
        <row r="42">
          <cell r="O42">
            <v>207454</v>
          </cell>
          <cell r="Q42">
            <v>205714</v>
          </cell>
        </row>
      </sheetData>
      <sheetData sheetId="6">
        <row r="7">
          <cell r="E7">
            <v>818891</v>
          </cell>
          <cell r="G7">
            <v>4015</v>
          </cell>
          <cell r="I7">
            <v>33731</v>
          </cell>
        </row>
        <row r="8">
          <cell r="E8">
            <v>903125</v>
          </cell>
          <cell r="G8">
            <v>4855</v>
          </cell>
          <cell r="I8">
            <v>40352</v>
          </cell>
        </row>
        <row r="9">
          <cell r="E9">
            <v>535752</v>
          </cell>
          <cell r="G9">
            <v>12751</v>
          </cell>
          <cell r="I9">
            <v>214192</v>
          </cell>
        </row>
        <row r="10">
          <cell r="E10">
            <v>610916</v>
          </cell>
          <cell r="G10">
            <v>13981</v>
          </cell>
          <cell r="I10">
            <v>258980</v>
          </cell>
        </row>
        <row r="11">
          <cell r="E11">
            <v>1379930</v>
          </cell>
          <cell r="G11">
            <v>17300</v>
          </cell>
          <cell r="I11">
            <v>122855</v>
          </cell>
        </row>
        <row r="12">
          <cell r="E12">
            <v>1286641</v>
          </cell>
          <cell r="G12">
            <v>16330</v>
          </cell>
          <cell r="I12">
            <v>138436</v>
          </cell>
        </row>
      </sheetData>
      <sheetData sheetId="9">
        <row r="6">
          <cell r="E6">
            <v>1672724.04</v>
          </cell>
          <cell r="F6">
            <v>2973051.55</v>
          </cell>
        </row>
        <row r="7">
          <cell r="C7">
            <v>17.362814</v>
          </cell>
          <cell r="D7">
            <v>2.78328</v>
          </cell>
          <cell r="E7">
            <v>651634.5700000001</v>
          </cell>
          <cell r="F7">
            <v>112462.9</v>
          </cell>
        </row>
        <row r="9">
          <cell r="D9">
            <v>1.38401</v>
          </cell>
          <cell r="F9">
            <v>22700.35</v>
          </cell>
        </row>
        <row r="10">
          <cell r="C10">
            <v>29.39656</v>
          </cell>
          <cell r="D10">
            <v>0.275</v>
          </cell>
          <cell r="E10">
            <v>890546</v>
          </cell>
          <cell r="F10">
            <v>51400</v>
          </cell>
        </row>
        <row r="11">
          <cell r="C11">
            <v>0.000684</v>
          </cell>
          <cell r="D11">
            <v>3.19501</v>
          </cell>
          <cell r="E11">
            <v>179.35</v>
          </cell>
          <cell r="F11">
            <v>643826</v>
          </cell>
        </row>
        <row r="12">
          <cell r="C12">
            <v>3.0560419999999993</v>
          </cell>
          <cell r="D12">
            <v>58.5954</v>
          </cell>
          <cell r="E12">
            <v>113708.92</v>
          </cell>
          <cell r="F12">
            <v>1979805.2999999998</v>
          </cell>
          <cell r="J12">
            <v>134</v>
          </cell>
          <cell r="K12">
            <v>120</v>
          </cell>
          <cell r="L12">
            <v>7993000</v>
          </cell>
          <cell r="M12">
            <v>5989000</v>
          </cell>
        </row>
        <row r="13">
          <cell r="J13">
            <v>2</v>
          </cell>
          <cell r="K13">
            <v>8</v>
          </cell>
          <cell r="L13">
            <v>7500</v>
          </cell>
          <cell r="M13">
            <v>75600</v>
          </cell>
        </row>
        <row r="14">
          <cell r="C14" t="str">
            <v>500 szt.</v>
          </cell>
          <cell r="E14">
            <v>5000</v>
          </cell>
          <cell r="J14">
            <v>10</v>
          </cell>
          <cell r="K14">
            <v>2</v>
          </cell>
          <cell r="L14">
            <v>700000</v>
          </cell>
          <cell r="M14">
            <v>135000</v>
          </cell>
        </row>
        <row r="15">
          <cell r="J15">
            <v>36</v>
          </cell>
          <cell r="K15">
            <v>4</v>
          </cell>
          <cell r="L15">
            <v>1352500</v>
          </cell>
          <cell r="M15">
            <v>112000</v>
          </cell>
        </row>
        <row r="17">
          <cell r="D17" t="str">
            <v>18,0 szt.</v>
          </cell>
          <cell r="F17">
            <v>360</v>
          </cell>
        </row>
        <row r="18">
          <cell r="E18">
            <v>11655.2</v>
          </cell>
          <cell r="F18">
            <v>162497</v>
          </cell>
        </row>
        <row r="20">
          <cell r="E20">
            <v>1157</v>
          </cell>
        </row>
        <row r="21">
          <cell r="F21">
            <v>15158</v>
          </cell>
          <cell r="L21">
            <v>26113608.343700085</v>
          </cell>
          <cell r="M21">
            <v>14333287.111399997</v>
          </cell>
        </row>
        <row r="22">
          <cell r="C22">
            <v>3</v>
          </cell>
          <cell r="D22">
            <v>1</v>
          </cell>
        </row>
        <row r="23">
          <cell r="C23">
            <v>4</v>
          </cell>
          <cell r="D23">
            <v>0</v>
          </cell>
          <cell r="L23">
            <v>593168.33</v>
          </cell>
          <cell r="M23">
            <v>300500.68999999994</v>
          </cell>
        </row>
        <row r="24">
          <cell r="C24">
            <v>11</v>
          </cell>
          <cell r="D24">
            <v>7</v>
          </cell>
          <cell r="L24">
            <v>2410</v>
          </cell>
        </row>
        <row r="25">
          <cell r="F25">
            <v>0</v>
          </cell>
          <cell r="L25">
            <v>16916527.6477</v>
          </cell>
          <cell r="M25">
            <v>4073858.558200001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F28">
            <v>21.939999999999998</v>
          </cell>
        </row>
        <row r="29">
          <cell r="C29">
            <v>120</v>
          </cell>
          <cell r="D29">
            <v>263</v>
          </cell>
        </row>
        <row r="30">
          <cell r="C30">
            <v>14</v>
          </cell>
          <cell r="D30">
            <v>0</v>
          </cell>
        </row>
        <row r="31">
          <cell r="C31">
            <v>654</v>
          </cell>
          <cell r="D31">
            <v>13</v>
          </cell>
        </row>
      </sheetData>
      <sheetData sheetId="10">
        <row r="11">
          <cell r="B11">
            <v>22</v>
          </cell>
          <cell r="C11">
            <v>667000</v>
          </cell>
          <cell r="D11">
            <v>6</v>
          </cell>
          <cell r="E11">
            <v>265000</v>
          </cell>
        </row>
        <row r="12">
          <cell r="C12">
            <v>325.5</v>
          </cell>
          <cell r="E12">
            <v>57656.5</v>
          </cell>
        </row>
        <row r="13">
          <cell r="C13">
            <v>257944.86840000004</v>
          </cell>
          <cell r="E13">
            <v>495825.25650000013</v>
          </cell>
        </row>
        <row r="14">
          <cell r="C14">
            <v>3177.9999999998836</v>
          </cell>
          <cell r="E14">
            <v>184794.47999999975</v>
          </cell>
        </row>
        <row r="16">
          <cell r="B16">
            <v>22</v>
          </cell>
          <cell r="C16">
            <v>1004200</v>
          </cell>
          <cell r="D16">
            <v>18</v>
          </cell>
          <cell r="E16">
            <v>906100</v>
          </cell>
        </row>
        <row r="17">
          <cell r="C17">
            <v>7772.2</v>
          </cell>
          <cell r="E17">
            <v>675</v>
          </cell>
        </row>
        <row r="18">
          <cell r="C18">
            <v>1886690.4121999983</v>
          </cell>
          <cell r="E18">
            <v>2686029.7154</v>
          </cell>
        </row>
        <row r="19">
          <cell r="C19">
            <v>994787.6500000083</v>
          </cell>
          <cell r="E19">
            <v>991557.3999999994</v>
          </cell>
        </row>
        <row r="21">
          <cell r="B21">
            <v>74</v>
          </cell>
          <cell r="C21">
            <v>2605800</v>
          </cell>
          <cell r="D21">
            <v>31</v>
          </cell>
          <cell r="E21">
            <v>965000</v>
          </cell>
        </row>
        <row r="22">
          <cell r="C22">
            <v>223121.65</v>
          </cell>
          <cell r="E22">
            <v>4630.75</v>
          </cell>
        </row>
        <row r="23">
          <cell r="C23">
            <v>4148550.4622000046</v>
          </cell>
          <cell r="E23">
            <v>4918259.483599994</v>
          </cell>
        </row>
        <row r="24">
          <cell r="C24">
            <v>1512398.8699999861</v>
          </cell>
          <cell r="E24">
            <v>254786.60000001267</v>
          </cell>
        </row>
        <row r="26">
          <cell r="B26">
            <v>4</v>
          </cell>
          <cell r="C26">
            <v>460000</v>
          </cell>
          <cell r="D26">
            <v>4</v>
          </cell>
          <cell r="E26">
            <v>276000</v>
          </cell>
        </row>
        <row r="27">
          <cell r="C27">
            <v>6720</v>
          </cell>
          <cell r="E27">
            <v>16928.8</v>
          </cell>
        </row>
        <row r="28">
          <cell r="C28">
            <v>184615.032</v>
          </cell>
          <cell r="E28">
            <v>271791.1602</v>
          </cell>
        </row>
        <row r="29">
          <cell r="C29">
            <v>688598.0700000002</v>
          </cell>
          <cell r="E29">
            <v>499766.19100000017</v>
          </cell>
        </row>
        <row r="31">
          <cell r="E31">
            <v>0</v>
          </cell>
        </row>
        <row r="32">
          <cell r="E32">
            <v>0</v>
          </cell>
        </row>
        <row r="33">
          <cell r="C33">
            <v>23205.441000000003</v>
          </cell>
          <cell r="E33">
            <v>14338.252</v>
          </cell>
        </row>
        <row r="34">
          <cell r="C34">
            <v>8707.229999999996</v>
          </cell>
          <cell r="E34">
            <v>41573.69999999999</v>
          </cell>
        </row>
        <row r="41">
          <cell r="B41">
            <v>7</v>
          </cell>
          <cell r="C41">
            <v>411000</v>
          </cell>
          <cell r="D41">
            <v>3</v>
          </cell>
          <cell r="E41">
            <v>634000</v>
          </cell>
        </row>
        <row r="42">
          <cell r="C42">
            <v>0</v>
          </cell>
          <cell r="E42">
            <v>4410</v>
          </cell>
        </row>
        <row r="43">
          <cell r="C43">
            <v>482493.186</v>
          </cell>
          <cell r="E43">
            <v>1578085.2651999998</v>
          </cell>
        </row>
        <row r="44">
          <cell r="C44">
            <v>0</v>
          </cell>
          <cell r="E44">
            <v>1241096.7500000005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E47">
            <v>25139</v>
          </cell>
        </row>
        <row r="48">
          <cell r="C48">
            <v>0</v>
          </cell>
          <cell r="E48">
            <v>0</v>
          </cell>
        </row>
        <row r="49">
          <cell r="C49">
            <v>10130</v>
          </cell>
          <cell r="E49">
            <v>26240</v>
          </cell>
        </row>
        <row r="51">
          <cell r="B51">
            <v>1</v>
          </cell>
          <cell r="C51">
            <v>90000</v>
          </cell>
          <cell r="D51">
            <v>1</v>
          </cell>
          <cell r="E51">
            <v>49000</v>
          </cell>
        </row>
        <row r="52">
          <cell r="C52">
            <v>3576.96</v>
          </cell>
          <cell r="E52">
            <v>8188.639999999999</v>
          </cell>
        </row>
        <row r="53">
          <cell r="C53">
            <v>37925.79</v>
          </cell>
          <cell r="E53">
            <v>8164.512199999999</v>
          </cell>
        </row>
        <row r="54">
          <cell r="C54">
            <v>937436.0487000002</v>
          </cell>
          <cell r="E54">
            <v>373829.69499999995</v>
          </cell>
        </row>
        <row r="56">
          <cell r="B56">
            <v>12</v>
          </cell>
          <cell r="C56">
            <v>2110000</v>
          </cell>
          <cell r="D56">
            <v>32</v>
          </cell>
          <cell r="E56">
            <v>1737000</v>
          </cell>
        </row>
        <row r="57">
          <cell r="C57">
            <v>6364</v>
          </cell>
          <cell r="E57">
            <v>0</v>
          </cell>
        </row>
        <row r="58">
          <cell r="C58">
            <v>1158414.3291</v>
          </cell>
          <cell r="E58">
            <v>1084337.2786</v>
          </cell>
        </row>
        <row r="59">
          <cell r="C59">
            <v>864075.0530000001</v>
          </cell>
          <cell r="E59">
            <v>784028.28</v>
          </cell>
        </row>
        <row r="66">
          <cell r="B66">
            <v>40</v>
          </cell>
          <cell r="C66">
            <v>2705000</v>
          </cell>
          <cell r="D66">
            <v>39</v>
          </cell>
          <cell r="E66">
            <v>1479500</v>
          </cell>
        </row>
        <row r="67">
          <cell r="C67">
            <v>345288.02</v>
          </cell>
          <cell r="E67">
            <v>182872</v>
          </cell>
        </row>
        <row r="68">
          <cell r="C68">
            <v>17933768.822800003</v>
          </cell>
          <cell r="E68">
            <v>3276456.1876999973</v>
          </cell>
        </row>
        <row r="69">
          <cell r="C69">
            <v>13573507.766000014</v>
          </cell>
          <cell r="E69">
            <v>2664416.9522000044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">
      <selection activeCell="M1" sqref="M1"/>
    </sheetView>
  </sheetViews>
  <sheetFormatPr defaultColWidth="9.00390625" defaultRowHeight="12.75"/>
  <cols>
    <col min="1" max="1" width="27.25390625" style="77" customWidth="1"/>
    <col min="2" max="2" width="17.25390625" style="77" hidden="1" customWidth="1"/>
    <col min="3" max="4" width="17.875" style="77" customWidth="1"/>
    <col min="5" max="5" width="69.125" style="77" customWidth="1"/>
    <col min="6" max="16384" width="9.125" style="77" customWidth="1"/>
  </cols>
  <sheetData>
    <row r="1" spans="1:4" s="72" customFormat="1" ht="22.5" customHeight="1">
      <c r="A1" s="114" t="s">
        <v>210</v>
      </c>
      <c r="B1" s="114"/>
      <c r="C1" s="114"/>
      <c r="D1" s="114"/>
    </row>
    <row r="2" spans="1:5" s="73" customFormat="1" ht="18" customHeight="1">
      <c r="A2" s="115" t="s">
        <v>191</v>
      </c>
      <c r="B2" s="116"/>
      <c r="C2" s="116"/>
      <c r="D2" s="116"/>
      <c r="E2" s="256"/>
    </row>
    <row r="3" spans="1:5" s="73" customFormat="1" ht="15.75">
      <c r="A3" s="255"/>
      <c r="B3" s="160"/>
      <c r="C3" s="160"/>
      <c r="D3" s="160"/>
      <c r="E3" s="160"/>
    </row>
    <row r="4" spans="1:5" s="74" customFormat="1" ht="34.5" customHeight="1">
      <c r="A4" s="557" t="s">
        <v>50</v>
      </c>
      <c r="B4" s="559" t="s">
        <v>51</v>
      </c>
      <c r="C4" s="409" t="s">
        <v>2</v>
      </c>
      <c r="D4" s="140"/>
      <c r="E4" s="141" t="s">
        <v>195</v>
      </c>
    </row>
    <row r="5" spans="1:5" s="74" customFormat="1" ht="16.5" thickBot="1">
      <c r="A5" s="558"/>
      <c r="B5" s="560"/>
      <c r="C5" s="142" t="s">
        <v>186</v>
      </c>
      <c r="D5" s="142" t="s">
        <v>192</v>
      </c>
      <c r="E5" s="143" t="s">
        <v>52</v>
      </c>
    </row>
    <row r="6" spans="1:5" s="74" customFormat="1" ht="60" customHeight="1">
      <c r="A6" s="75" t="s">
        <v>53</v>
      </c>
      <c r="B6" s="147">
        <v>198.77</v>
      </c>
      <c r="C6" s="144" t="s">
        <v>155</v>
      </c>
      <c r="D6" s="144" t="s">
        <v>155</v>
      </c>
      <c r="E6" s="272"/>
    </row>
    <row r="7" spans="1:5" s="74" customFormat="1" ht="60" customHeight="1">
      <c r="A7" s="75" t="s">
        <v>54</v>
      </c>
      <c r="B7" s="147">
        <v>351.21</v>
      </c>
      <c r="C7" s="145" t="s">
        <v>135</v>
      </c>
      <c r="D7" s="145" t="s">
        <v>135</v>
      </c>
      <c r="E7" s="272"/>
    </row>
    <row r="8" spans="1:5" s="74" customFormat="1" ht="60" customHeight="1">
      <c r="A8" s="75" t="s">
        <v>55</v>
      </c>
      <c r="B8" s="147">
        <v>467.57</v>
      </c>
      <c r="C8" s="145" t="s">
        <v>185</v>
      </c>
      <c r="D8" s="145" t="s">
        <v>185</v>
      </c>
      <c r="E8" s="498"/>
    </row>
    <row r="9" spans="1:6" s="74" customFormat="1" ht="60" customHeight="1">
      <c r="A9" s="75" t="s">
        <v>56</v>
      </c>
      <c r="B9" s="147">
        <v>275.24</v>
      </c>
      <c r="C9" s="145" t="s">
        <v>151</v>
      </c>
      <c r="D9" s="145" t="s">
        <v>151</v>
      </c>
      <c r="E9" s="333"/>
      <c r="F9" s="331"/>
    </row>
    <row r="10" spans="1:6" s="74" customFormat="1" ht="60" customHeight="1">
      <c r="A10" s="405" t="s">
        <v>147</v>
      </c>
      <c r="B10" s="406">
        <v>358.04</v>
      </c>
      <c r="C10" s="146" t="s">
        <v>190</v>
      </c>
      <c r="D10" s="146" t="s">
        <v>190</v>
      </c>
      <c r="E10" s="334" t="s">
        <v>209</v>
      </c>
      <c r="F10" s="331"/>
    </row>
    <row r="11" spans="1:6" s="74" customFormat="1" ht="60" customHeight="1">
      <c r="A11" s="75" t="s">
        <v>93</v>
      </c>
      <c r="B11" s="147">
        <v>505.1</v>
      </c>
      <c r="C11" s="161" t="s">
        <v>156</v>
      </c>
      <c r="D11" s="161" t="s">
        <v>156</v>
      </c>
      <c r="E11" s="333"/>
      <c r="F11" s="331"/>
    </row>
    <row r="12" spans="1:6" s="74" customFormat="1" ht="147.75" customHeight="1">
      <c r="A12" s="76" t="s">
        <v>57</v>
      </c>
      <c r="B12" s="147">
        <v>481.27</v>
      </c>
      <c r="C12" s="145" t="s">
        <v>157</v>
      </c>
      <c r="D12" s="145" t="s">
        <v>207</v>
      </c>
      <c r="E12" s="335" t="s">
        <v>206</v>
      </c>
      <c r="F12" s="331"/>
    </row>
    <row r="13" spans="1:6" s="74" customFormat="1" ht="60" customHeight="1">
      <c r="A13" s="76" t="s">
        <v>1</v>
      </c>
      <c r="B13" s="147"/>
      <c r="C13" s="145" t="s">
        <v>189</v>
      </c>
      <c r="D13" s="145" t="s">
        <v>189</v>
      </c>
      <c r="E13" s="497"/>
      <c r="F13" s="331"/>
    </row>
    <row r="14" spans="1:6" s="74" customFormat="1" ht="64.5" customHeight="1">
      <c r="A14" s="336" t="s">
        <v>59</v>
      </c>
      <c r="B14" s="337">
        <f>SUM(B6:B13)</f>
        <v>2637.2</v>
      </c>
      <c r="C14" s="338" t="s">
        <v>188</v>
      </c>
      <c r="D14" s="338" t="s">
        <v>208</v>
      </c>
      <c r="E14" s="339"/>
      <c r="F14" s="331"/>
    </row>
    <row r="15" spans="1:2" ht="15.75">
      <c r="A15" s="280" t="s">
        <v>46</v>
      </c>
      <c r="B15" s="79"/>
    </row>
    <row r="16" spans="1:5" ht="15.75">
      <c r="A16" s="281"/>
      <c r="B16" s="78"/>
      <c r="C16" s="78"/>
      <c r="D16" s="78"/>
      <c r="E16" s="78"/>
    </row>
  </sheetData>
  <sheetProtection/>
  <mergeCells count="2">
    <mergeCell ref="A4:A5"/>
    <mergeCell ref="B4:B5"/>
  </mergeCells>
  <printOptions horizontalCentered="1" verticalCentered="1"/>
  <pageMargins left="0.8661417322834646" right="0.2755905511811024" top="0.5511811023622047" bottom="1.062992125984252" header="0.5118110236220472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8">
    <pageSetUpPr fitToPage="1"/>
  </sheetPr>
  <dimension ref="A1:Y51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I41" sqref="I41"/>
    </sheetView>
  </sheetViews>
  <sheetFormatPr defaultColWidth="9.00390625" defaultRowHeight="12.75"/>
  <cols>
    <col min="1" max="1" width="13.375" style="11" customWidth="1"/>
    <col min="2" max="2" width="9.625" style="11" customWidth="1"/>
    <col min="3" max="3" width="11.25390625" style="10" customWidth="1"/>
    <col min="4" max="4" width="11.25390625" style="11" customWidth="1"/>
    <col min="5" max="5" width="11.25390625" style="10" customWidth="1"/>
    <col min="6" max="6" width="11.25390625" style="54" customWidth="1"/>
    <col min="7" max="7" width="11.25390625" style="10" customWidth="1"/>
    <col min="8" max="8" width="11.25390625" style="11" customWidth="1"/>
    <col min="9" max="9" width="11.25390625" style="10" customWidth="1"/>
    <col min="10" max="10" width="11.25390625" style="11" customWidth="1"/>
    <col min="11" max="11" width="11.25390625" style="10" customWidth="1"/>
    <col min="12" max="12" width="11.25390625" style="11" customWidth="1"/>
    <col min="13" max="13" width="11.25390625" style="10" customWidth="1"/>
    <col min="14" max="14" width="11.25390625" style="11" customWidth="1"/>
    <col min="15" max="15" width="11.25390625" style="10" customWidth="1"/>
    <col min="16" max="16" width="11.25390625" style="11" customWidth="1"/>
    <col min="17" max="17" width="11.25390625" style="10" customWidth="1"/>
    <col min="18" max="18" width="11.25390625" style="11" customWidth="1"/>
    <col min="19" max="19" width="11.25390625" style="10" customWidth="1"/>
    <col min="20" max="20" width="11.25390625" style="11" customWidth="1"/>
    <col min="21" max="22" width="9.125" style="11" customWidth="1"/>
    <col min="23" max="23" width="9.875" style="11" bestFit="1" customWidth="1"/>
    <col min="24" max="24" width="9.125" style="11" customWidth="1"/>
    <col min="25" max="25" width="14.00390625" style="11" customWidth="1"/>
    <col min="26" max="16384" width="9.125" style="11" customWidth="1"/>
  </cols>
  <sheetData>
    <row r="1" spans="1:25" s="6" customFormat="1" ht="25.5" customHeight="1">
      <c r="A1" s="124" t="s">
        <v>211</v>
      </c>
      <c r="C1" s="15"/>
      <c r="E1" s="15"/>
      <c r="F1" s="16"/>
      <c r="G1" s="15"/>
      <c r="I1" s="15"/>
      <c r="K1" s="15"/>
      <c r="M1" s="15"/>
      <c r="N1" s="252"/>
      <c r="O1" s="252"/>
      <c r="Q1" s="15"/>
      <c r="S1" s="15"/>
      <c r="Y1" s="15"/>
    </row>
    <row r="2" spans="1:20" s="6" customFormat="1" ht="19.5" customHeight="1">
      <c r="A2" s="17"/>
      <c r="B2" s="18" t="s">
        <v>72</v>
      </c>
      <c r="C2" s="110" t="s">
        <v>60</v>
      </c>
      <c r="D2" s="19"/>
      <c r="E2" s="20"/>
      <c r="F2" s="21" t="s">
        <v>73</v>
      </c>
      <c r="G2" s="20"/>
      <c r="H2" s="22"/>
      <c r="I2" s="23" t="s">
        <v>74</v>
      </c>
      <c r="J2" s="19"/>
      <c r="K2" s="24"/>
      <c r="L2" s="25"/>
      <c r="M2" s="24"/>
      <c r="N2" s="26"/>
      <c r="O2" s="24" t="s">
        <v>75</v>
      </c>
      <c r="P2" s="25"/>
      <c r="Q2" s="24"/>
      <c r="R2" s="25"/>
      <c r="S2" s="24"/>
      <c r="T2" s="25"/>
    </row>
    <row r="3" spans="1:23" s="9" customFormat="1" ht="15" customHeight="1">
      <c r="A3" s="27"/>
      <c r="B3" s="18" t="s">
        <v>76</v>
      </c>
      <c r="C3" s="101"/>
      <c r="D3" s="103"/>
      <c r="E3" s="104" t="s">
        <v>77</v>
      </c>
      <c r="F3" s="105"/>
      <c r="G3" s="104" t="s">
        <v>78</v>
      </c>
      <c r="H3" s="106"/>
      <c r="I3" s="107" t="s">
        <v>79</v>
      </c>
      <c r="J3" s="311"/>
      <c r="K3" s="104" t="s">
        <v>77</v>
      </c>
      <c r="L3" s="108"/>
      <c r="M3" s="105" t="s">
        <v>78</v>
      </c>
      <c r="N3" s="109"/>
      <c r="O3" s="31" t="s">
        <v>79</v>
      </c>
      <c r="P3" s="29"/>
      <c r="Q3" s="28" t="s">
        <v>77</v>
      </c>
      <c r="R3" s="30"/>
      <c r="S3" s="28" t="s">
        <v>78</v>
      </c>
      <c r="T3" s="32"/>
      <c r="W3" s="14"/>
    </row>
    <row r="4" spans="1:20" s="9" customFormat="1" ht="15" customHeight="1">
      <c r="A4" s="27" t="s">
        <v>80</v>
      </c>
      <c r="B4" s="33" t="s">
        <v>81</v>
      </c>
      <c r="C4" s="125" t="s">
        <v>193</v>
      </c>
      <c r="D4" s="589" t="s">
        <v>62</v>
      </c>
      <c r="E4" s="126" t="s">
        <v>193</v>
      </c>
      <c r="F4" s="589" t="s">
        <v>62</v>
      </c>
      <c r="G4" s="126" t="s">
        <v>193</v>
      </c>
      <c r="H4" s="594" t="s">
        <v>62</v>
      </c>
      <c r="I4" s="125" t="s">
        <v>193</v>
      </c>
      <c r="J4" s="589" t="s">
        <v>62</v>
      </c>
      <c r="K4" s="126" t="s">
        <v>193</v>
      </c>
      <c r="L4" s="589" t="s">
        <v>62</v>
      </c>
      <c r="M4" s="126" t="s">
        <v>193</v>
      </c>
      <c r="N4" s="594" t="s">
        <v>62</v>
      </c>
      <c r="O4" s="125" t="s">
        <v>193</v>
      </c>
      <c r="P4" s="589" t="s">
        <v>62</v>
      </c>
      <c r="Q4" s="126" t="s">
        <v>193</v>
      </c>
      <c r="R4" s="589" t="s">
        <v>62</v>
      </c>
      <c r="S4" s="126" t="s">
        <v>193</v>
      </c>
      <c r="T4" s="589" t="s">
        <v>62</v>
      </c>
    </row>
    <row r="5" spans="1:20" s="9" customFormat="1" ht="15" customHeight="1" thickBot="1">
      <c r="A5" s="34" t="s">
        <v>82</v>
      </c>
      <c r="B5" s="35"/>
      <c r="C5" s="127" t="s">
        <v>194</v>
      </c>
      <c r="D5" s="590"/>
      <c r="E5" s="127" t="s">
        <v>194</v>
      </c>
      <c r="F5" s="591"/>
      <c r="G5" s="127" t="s">
        <v>194</v>
      </c>
      <c r="H5" s="595"/>
      <c r="I5" s="127" t="s">
        <v>194</v>
      </c>
      <c r="J5" s="590"/>
      <c r="K5" s="127" t="s">
        <v>194</v>
      </c>
      <c r="L5" s="591"/>
      <c r="M5" s="127" t="s">
        <v>194</v>
      </c>
      <c r="N5" s="595"/>
      <c r="O5" s="127" t="s">
        <v>194</v>
      </c>
      <c r="P5" s="590"/>
      <c r="Q5" s="127" t="s">
        <v>194</v>
      </c>
      <c r="R5" s="591"/>
      <c r="S5" s="127" t="s">
        <v>194</v>
      </c>
      <c r="T5" s="590"/>
    </row>
    <row r="6" spans="1:20" ht="25.5" customHeight="1" thickTop="1">
      <c r="A6" s="38" t="s">
        <v>63</v>
      </c>
      <c r="B6" s="39">
        <f>C6/C16</f>
        <v>0.14310711724839822</v>
      </c>
      <c r="C6" s="40">
        <f aca="true" t="shared" si="0" ref="C6:C27">E6+G6</f>
        <v>1361129</v>
      </c>
      <c r="D6" s="253">
        <f>C6/C7-1</f>
        <v>-0.14787985556022998</v>
      </c>
      <c r="E6" s="41">
        <f>Q6+K6</f>
        <v>682128</v>
      </c>
      <c r="F6" s="85">
        <f>E6/E7-1</f>
        <v>-0.14776824645615583</v>
      </c>
      <c r="G6" s="42">
        <f aca="true" t="shared" si="1" ref="G6:G15">M6+S6</f>
        <v>679001</v>
      </c>
      <c r="H6" s="85">
        <f>G6/G7-1</f>
        <v>-0.14799194922591608</v>
      </c>
      <c r="I6" s="43">
        <f aca="true" t="shared" si="2" ref="I6:I27">K6+M6</f>
        <v>797422</v>
      </c>
      <c r="J6" s="85">
        <f>I6/I7-1</f>
        <v>0.01812503670715726</v>
      </c>
      <c r="K6" s="129">
        <f>'[6]2. Osobowy ruch graniczny'!$K$8</f>
        <v>398246</v>
      </c>
      <c r="L6" s="85">
        <f>K6/K7-1</f>
        <v>0.01788895505908039</v>
      </c>
      <c r="M6" s="129">
        <f>'[6]2. Osobowy ruch graniczny'!M8</f>
        <v>399176</v>
      </c>
      <c r="N6" s="85">
        <f>M6/M7-1</f>
        <v>0.01836067748527337</v>
      </c>
      <c r="O6" s="44">
        <f aca="true" t="shared" si="3" ref="O6:O27">Q6+S6</f>
        <v>563707</v>
      </c>
      <c r="P6" s="85">
        <f>O6/O7-1</f>
        <v>-0.30758563254958127</v>
      </c>
      <c r="Q6" s="129">
        <f>'[6]2. Osobowy ruch graniczny'!Q8</f>
        <v>283882</v>
      </c>
      <c r="R6" s="85">
        <f>Q6/Q7-1</f>
        <v>-0.30617492148452297</v>
      </c>
      <c r="S6" s="129">
        <f>'[6]2. Osobowy ruch graniczny'!S8</f>
        <v>279825</v>
      </c>
      <c r="T6" s="81">
        <f>S6/S7-1</f>
        <v>-0.30901094667907936</v>
      </c>
    </row>
    <row r="7" spans="1:20" ht="18" customHeight="1">
      <c r="A7" s="45"/>
      <c r="B7" s="46">
        <f>C7/C17</f>
        <v>0.17277295276234417</v>
      </c>
      <c r="C7" s="51">
        <f t="shared" si="0"/>
        <v>1597344</v>
      </c>
      <c r="D7" s="80"/>
      <c r="E7" s="47">
        <f>Q7+K7</f>
        <v>800402</v>
      </c>
      <c r="F7" s="80"/>
      <c r="G7" s="47">
        <f t="shared" si="1"/>
        <v>796942</v>
      </c>
      <c r="H7" s="80"/>
      <c r="I7" s="48">
        <f t="shared" si="2"/>
        <v>783226</v>
      </c>
      <c r="J7" s="80"/>
      <c r="K7" s="129">
        <f>'[6]2. Osobowy ruch graniczny'!K9</f>
        <v>391247</v>
      </c>
      <c r="L7" s="80"/>
      <c r="M7" s="129">
        <f>'[6]2. Osobowy ruch graniczny'!M9</f>
        <v>391979</v>
      </c>
      <c r="N7" s="80"/>
      <c r="O7" s="48">
        <f t="shared" si="3"/>
        <v>814118</v>
      </c>
      <c r="P7" s="80"/>
      <c r="Q7" s="129">
        <f>'[6]2. Osobowy ruch graniczny'!Q9</f>
        <v>409155</v>
      </c>
      <c r="R7" s="80"/>
      <c r="S7" s="129">
        <f>'[6]2. Osobowy ruch graniczny'!S9</f>
        <v>404963</v>
      </c>
      <c r="T7" s="97"/>
    </row>
    <row r="8" spans="1:20" ht="25.5" customHeight="1">
      <c r="A8" s="38" t="s">
        <v>65</v>
      </c>
      <c r="B8" s="39">
        <f>C8/C16</f>
        <v>0.1763906149132712</v>
      </c>
      <c r="C8" s="40">
        <f t="shared" si="0"/>
        <v>1677697</v>
      </c>
      <c r="D8" s="85">
        <f>C8/C9-1</f>
        <v>-0.12936595704269316</v>
      </c>
      <c r="E8" s="41">
        <f aca="true" t="shared" si="4" ref="E8:E15">K8+Q8</f>
        <v>864401</v>
      </c>
      <c r="F8" s="85">
        <f>E8/E9-1</f>
        <v>-0.13360021569761438</v>
      </c>
      <c r="G8" s="42">
        <f t="shared" si="1"/>
        <v>813296</v>
      </c>
      <c r="H8" s="85">
        <f>G8/G9-1</f>
        <v>-0.12482002388920577</v>
      </c>
      <c r="I8" s="43">
        <f t="shared" si="2"/>
        <v>206680</v>
      </c>
      <c r="J8" s="85">
        <f>I8/I9-1</f>
        <v>-0.1193977068891322</v>
      </c>
      <c r="K8" s="131">
        <f>'[6]2. Osobowy ruch graniczny'!K10</f>
        <v>111109</v>
      </c>
      <c r="L8" s="85">
        <f>K8/K9-1</f>
        <v>-0.1340918832560496</v>
      </c>
      <c r="M8" s="131">
        <f>'[6]2. Osobowy ruch graniczny'!M10</f>
        <v>95571</v>
      </c>
      <c r="N8" s="85">
        <f>M8/M9-1</f>
        <v>-0.10167500093995563</v>
      </c>
      <c r="O8" s="44">
        <f t="shared" si="3"/>
        <v>1471017</v>
      </c>
      <c r="P8" s="85">
        <f>O8/O9-1</f>
        <v>-0.13074845770203514</v>
      </c>
      <c r="Q8" s="131">
        <f>'[6]2. Osobowy ruch graniczny'!Q10</f>
        <v>753292</v>
      </c>
      <c r="R8" s="85">
        <f>Q8/Q9-1</f>
        <v>-0.13352764850272258</v>
      </c>
      <c r="S8" s="131">
        <f>'[6]2. Osobowy ruch graniczny'!S10</f>
        <v>717725</v>
      </c>
      <c r="T8" s="81">
        <f>S8/S9-1</f>
        <v>-0.12781230328763327</v>
      </c>
    </row>
    <row r="9" spans="1:20" ht="18" customHeight="1">
      <c r="A9" s="45"/>
      <c r="B9" s="46">
        <f>C9/C17</f>
        <v>0.20842757905175108</v>
      </c>
      <c r="C9" s="51">
        <f t="shared" si="0"/>
        <v>1926983</v>
      </c>
      <c r="D9" s="80"/>
      <c r="E9" s="47">
        <f t="shared" si="4"/>
        <v>997693</v>
      </c>
      <c r="F9" s="80"/>
      <c r="G9" s="47">
        <f t="shared" si="1"/>
        <v>929290</v>
      </c>
      <c r="H9" s="80"/>
      <c r="I9" s="48">
        <f t="shared" si="2"/>
        <v>234703</v>
      </c>
      <c r="J9" s="80"/>
      <c r="K9" s="129">
        <f>'[6]2. Osobowy ruch graniczny'!K11</f>
        <v>128315</v>
      </c>
      <c r="L9" s="80"/>
      <c r="M9" s="129">
        <f>'[6]2. Osobowy ruch graniczny'!M11</f>
        <v>106388</v>
      </c>
      <c r="N9" s="80"/>
      <c r="O9" s="48">
        <f t="shared" si="3"/>
        <v>1692280</v>
      </c>
      <c r="P9" s="80"/>
      <c r="Q9" s="129">
        <f>'[6]2. Osobowy ruch graniczny'!Q11</f>
        <v>869378</v>
      </c>
      <c r="R9" s="80"/>
      <c r="S9" s="129">
        <f>'[6]2. Osobowy ruch graniczny'!S11</f>
        <v>822902</v>
      </c>
      <c r="T9" s="97"/>
    </row>
    <row r="10" spans="1:20" ht="25.5" customHeight="1">
      <c r="A10" s="38" t="s">
        <v>66</v>
      </c>
      <c r="B10" s="39">
        <f>C10/C16</f>
        <v>0.44677645233123686</v>
      </c>
      <c r="C10" s="40">
        <f t="shared" si="0"/>
        <v>4249407</v>
      </c>
      <c r="D10" s="85">
        <f>C10/C11-1</f>
        <v>0.12739482127237234</v>
      </c>
      <c r="E10" s="41">
        <f t="shared" si="4"/>
        <v>2060358</v>
      </c>
      <c r="F10" s="85">
        <f>E10/E11-1</f>
        <v>0.11775026202891747</v>
      </c>
      <c r="G10" s="42">
        <f t="shared" si="1"/>
        <v>2189049</v>
      </c>
      <c r="H10" s="85">
        <f>G10/G11-1</f>
        <v>0.13662568363466998</v>
      </c>
      <c r="I10" s="43">
        <f t="shared" si="2"/>
        <v>483768</v>
      </c>
      <c r="J10" s="85">
        <f>I10/I11-1</f>
        <v>0.0786907689803491</v>
      </c>
      <c r="K10" s="131">
        <f>'[6]2. Osobowy ruch graniczny'!K12</f>
        <v>238945</v>
      </c>
      <c r="L10" s="85">
        <f>K10/K11-1</f>
        <v>0.07082037447006839</v>
      </c>
      <c r="M10" s="131">
        <f>'[6]2. Osobowy ruch graniczny'!M12</f>
        <v>244823</v>
      </c>
      <c r="N10" s="85">
        <f>M10/M11-1</f>
        <v>0.08648456742183863</v>
      </c>
      <c r="O10" s="44">
        <f t="shared" si="3"/>
        <v>3765639</v>
      </c>
      <c r="P10" s="85">
        <f>O10/O11-1</f>
        <v>0.13397244598358804</v>
      </c>
      <c r="Q10" s="131">
        <f>'[6]2. Osobowy ruch graniczny'!Q12</f>
        <v>1821413</v>
      </c>
      <c r="R10" s="85">
        <f>Q10/Q11-1</f>
        <v>0.12421381512758578</v>
      </c>
      <c r="S10" s="131">
        <f>'[6]2. Osobowy ruch graniczny'!S12</f>
        <v>1944226</v>
      </c>
      <c r="T10" s="81">
        <f>S10/S11-1</f>
        <v>0.14326960620586804</v>
      </c>
    </row>
    <row r="11" spans="1:20" ht="18" customHeight="1">
      <c r="A11" s="45"/>
      <c r="B11" s="46">
        <f>C11/C17</f>
        <v>0.4076895636891942</v>
      </c>
      <c r="C11" s="51">
        <f t="shared" si="0"/>
        <v>3769227</v>
      </c>
      <c r="D11" s="80"/>
      <c r="E11" s="47">
        <f t="shared" si="4"/>
        <v>1843308</v>
      </c>
      <c r="F11" s="80"/>
      <c r="G11" s="47">
        <f t="shared" si="1"/>
        <v>1925919</v>
      </c>
      <c r="H11" s="80"/>
      <c r="I11" s="48">
        <f t="shared" si="2"/>
        <v>448477</v>
      </c>
      <c r="J11" s="80"/>
      <c r="K11" s="129">
        <f>'[6]2. Osobowy ruch graniczny'!K13</f>
        <v>223142</v>
      </c>
      <c r="L11" s="80"/>
      <c r="M11" s="129">
        <f>'[6]2. Osobowy ruch graniczny'!M13</f>
        <v>225335</v>
      </c>
      <c r="N11" s="80"/>
      <c r="O11" s="48">
        <f t="shared" si="3"/>
        <v>3320750</v>
      </c>
      <c r="P11" s="80"/>
      <c r="Q11" s="129">
        <f>'[6]2. Osobowy ruch graniczny'!Q13</f>
        <v>1620166</v>
      </c>
      <c r="R11" s="80"/>
      <c r="S11" s="129">
        <f>'[6]2. Osobowy ruch graniczny'!S13</f>
        <v>1700584</v>
      </c>
      <c r="T11" s="97"/>
    </row>
    <row r="12" spans="1:20" ht="25.5" customHeight="1">
      <c r="A12" s="38" t="s">
        <v>70</v>
      </c>
      <c r="B12" s="50">
        <f>C12/C16</f>
        <v>0.0038387132724791457</v>
      </c>
      <c r="C12" s="40">
        <f t="shared" si="0"/>
        <v>36511</v>
      </c>
      <c r="D12" s="85">
        <f>C12/C13-1</f>
        <v>0.05185676010486584</v>
      </c>
      <c r="E12" s="41">
        <f t="shared" si="4"/>
        <v>19520</v>
      </c>
      <c r="F12" s="85">
        <f>E12/E13-1</f>
        <v>0.049631661020594686</v>
      </c>
      <c r="G12" s="42">
        <f t="shared" si="1"/>
        <v>16991</v>
      </c>
      <c r="H12" s="85">
        <f>G12/G13-1</f>
        <v>0.054424723842621425</v>
      </c>
      <c r="I12" s="43">
        <f t="shared" si="2"/>
        <v>20791</v>
      </c>
      <c r="J12" s="85">
        <f>I12/I13-1</f>
        <v>0.11779569892473107</v>
      </c>
      <c r="K12" s="131">
        <f>'[6]2. Osobowy ruch graniczny'!K14</f>
        <v>10936</v>
      </c>
      <c r="L12" s="85">
        <f>K12/K13-1</f>
        <v>0.11194712760549064</v>
      </c>
      <c r="M12" s="131">
        <f>'[6]2. Osobowy ruch graniczny'!M14</f>
        <v>9855</v>
      </c>
      <c r="N12" s="85">
        <f>M12/M13-1</f>
        <v>0.1243582430119794</v>
      </c>
      <c r="O12" s="44">
        <f t="shared" si="3"/>
        <v>15720</v>
      </c>
      <c r="P12" s="85">
        <f>O12/O13-1</f>
        <v>-0.024269132890571643</v>
      </c>
      <c r="Q12" s="131">
        <f>'[6]2. Osobowy ruch graniczny'!Q14</f>
        <v>8584</v>
      </c>
      <c r="R12" s="85">
        <f>Q12/Q13-1</f>
        <v>-0.020314996576124122</v>
      </c>
      <c r="S12" s="131">
        <f>'[6]2. Osobowy ruch graniczny'!S14</f>
        <v>7136</v>
      </c>
      <c r="T12" s="81">
        <f>S12/S13-1</f>
        <v>-0.028983535174853747</v>
      </c>
    </row>
    <row r="13" spans="1:20" ht="18" customHeight="1">
      <c r="A13" s="45"/>
      <c r="B13" s="46">
        <f>C13/C17</f>
        <v>0.003754433586837731</v>
      </c>
      <c r="C13" s="51">
        <f t="shared" si="0"/>
        <v>34711</v>
      </c>
      <c r="D13" s="80"/>
      <c r="E13" s="47">
        <f t="shared" si="4"/>
        <v>18597</v>
      </c>
      <c r="F13" s="80"/>
      <c r="G13" s="47">
        <f t="shared" si="1"/>
        <v>16114</v>
      </c>
      <c r="H13" s="80"/>
      <c r="I13" s="48">
        <f t="shared" si="2"/>
        <v>18600</v>
      </c>
      <c r="J13" s="80"/>
      <c r="K13" s="129">
        <f>'[6]2. Osobowy ruch graniczny'!K15</f>
        <v>9835</v>
      </c>
      <c r="L13" s="80"/>
      <c r="M13" s="129">
        <f>'[6]2. Osobowy ruch graniczny'!M15</f>
        <v>8765</v>
      </c>
      <c r="N13" s="80"/>
      <c r="O13" s="48">
        <f t="shared" si="3"/>
        <v>16111</v>
      </c>
      <c r="P13" s="80"/>
      <c r="Q13" s="129">
        <f>'[6]2. Osobowy ruch graniczny'!Q15</f>
        <v>8762</v>
      </c>
      <c r="R13" s="80"/>
      <c r="S13" s="129">
        <f>'[6]2. Osobowy ruch graniczny'!S15</f>
        <v>7349</v>
      </c>
      <c r="T13" s="97"/>
    </row>
    <row r="14" spans="1:20" ht="25.5" customHeight="1">
      <c r="A14" s="49" t="s">
        <v>71</v>
      </c>
      <c r="B14" s="50">
        <f>C14/C16</f>
        <v>0.22988710223461456</v>
      </c>
      <c r="C14" s="40">
        <f t="shared" si="0"/>
        <v>2186516</v>
      </c>
      <c r="D14" s="85">
        <f>C14/C15-1</f>
        <v>0.14055034998703753</v>
      </c>
      <c r="E14" s="41">
        <f t="shared" si="4"/>
        <v>1105357</v>
      </c>
      <c r="F14" s="85">
        <f>E14/E15-1</f>
        <v>0.12708149583216488</v>
      </c>
      <c r="G14" s="42">
        <f t="shared" si="1"/>
        <v>1081159</v>
      </c>
      <c r="H14" s="85">
        <f>G14/G15-1</f>
        <v>0.15465757316205764</v>
      </c>
      <c r="I14" s="43">
        <f t="shared" si="2"/>
        <v>1611016</v>
      </c>
      <c r="J14" s="85">
        <f>I14/I15-1</f>
        <v>0.15119030180036952</v>
      </c>
      <c r="K14" s="131">
        <f>'[6]2. Osobowy ruch graniczny'!K16</f>
        <v>820952</v>
      </c>
      <c r="L14" s="85">
        <f>K14/K15-1</f>
        <v>0.13258035099627374</v>
      </c>
      <c r="M14" s="131">
        <f>'[6]2. Osobowy ruch graniczny'!M16</f>
        <v>790064</v>
      </c>
      <c r="N14" s="85">
        <f>M14/M15-1</f>
        <v>0.1711869833853159</v>
      </c>
      <c r="O14" s="44">
        <f t="shared" si="3"/>
        <v>575500</v>
      </c>
      <c r="P14" s="85">
        <f>O14/O15-1</f>
        <v>0.11178511540928371</v>
      </c>
      <c r="Q14" s="131">
        <f>'[6]2. Osobowy ruch graniczny'!Q16</f>
        <v>284405</v>
      </c>
      <c r="R14" s="85">
        <f>Q14/Q15-1</f>
        <v>0.11150409967405839</v>
      </c>
      <c r="S14" s="131">
        <f>'[6]2. Osobowy ruch graniczny'!S16</f>
        <v>291095</v>
      </c>
      <c r="T14" s="81">
        <f>S14/S15-1</f>
        <v>0.1120598100564636</v>
      </c>
    </row>
    <row r="15" spans="1:20" ht="18" customHeight="1">
      <c r="A15" s="49"/>
      <c r="B15" s="50">
        <f>C15/C17</f>
        <v>0.20735547090987283</v>
      </c>
      <c r="C15" s="51">
        <f t="shared" si="0"/>
        <v>1917071</v>
      </c>
      <c r="D15" s="96"/>
      <c r="E15" s="41">
        <f t="shared" si="4"/>
        <v>980725</v>
      </c>
      <c r="F15" s="96"/>
      <c r="G15" s="41">
        <f t="shared" si="1"/>
        <v>936346</v>
      </c>
      <c r="H15" s="96"/>
      <c r="I15" s="44">
        <f t="shared" si="2"/>
        <v>1399435</v>
      </c>
      <c r="J15" s="96"/>
      <c r="K15" s="129">
        <f>'[6]2. Osobowy ruch graniczny'!K17</f>
        <v>724851</v>
      </c>
      <c r="L15" s="96"/>
      <c r="M15" s="129">
        <f>'[6]2. Osobowy ruch graniczny'!M17</f>
        <v>674584</v>
      </c>
      <c r="N15" s="96"/>
      <c r="O15" s="44">
        <f t="shared" si="3"/>
        <v>517636</v>
      </c>
      <c r="P15" s="96"/>
      <c r="Q15" s="129">
        <f>'[6]2. Osobowy ruch graniczny'!Q17</f>
        <v>255874</v>
      </c>
      <c r="R15" s="96"/>
      <c r="S15" s="129">
        <f>'[6]2. Osobowy ruch graniczny'!S17</f>
        <v>261762</v>
      </c>
      <c r="T15" s="98"/>
    </row>
    <row r="16" spans="1:20" s="12" customFormat="1" ht="25.5" customHeight="1">
      <c r="A16" s="596" t="s">
        <v>90</v>
      </c>
      <c r="B16" s="340"/>
      <c r="C16" s="341">
        <f>E16+G16</f>
        <v>9511260</v>
      </c>
      <c r="D16" s="342">
        <f>C16/C17-1</f>
        <v>0.02876304333341695</v>
      </c>
      <c r="E16" s="343">
        <f>E6+E8+E10+E12+E14</f>
        <v>4731764</v>
      </c>
      <c r="F16" s="344">
        <f>E16/E17-1</f>
        <v>0.019617408917787627</v>
      </c>
      <c r="G16" s="343">
        <f>G6+G8+G10+G12+G14</f>
        <v>4779496</v>
      </c>
      <c r="H16" s="344">
        <f>G16/G17-1</f>
        <v>0.03798040703112604</v>
      </c>
      <c r="I16" s="345">
        <f t="shared" si="2"/>
        <v>3119677</v>
      </c>
      <c r="J16" s="344">
        <f>I16/I17-1</f>
        <v>0.08155341017548978</v>
      </c>
      <c r="K16" s="343">
        <f>K6+K8+K10+K12+K14</f>
        <v>1580188</v>
      </c>
      <c r="L16" s="344">
        <f>K16/K17-1</f>
        <v>0.0695808148153163</v>
      </c>
      <c r="M16" s="343">
        <f>M6+M8+M10+M12+M14</f>
        <v>1539489</v>
      </c>
      <c r="N16" s="344">
        <f>M16/M17-1</f>
        <v>0.09412452000673754</v>
      </c>
      <c r="O16" s="345">
        <f t="shared" si="3"/>
        <v>6391583</v>
      </c>
      <c r="P16" s="344">
        <f>O16/O17-1</f>
        <v>0.004824478316337588</v>
      </c>
      <c r="Q16" s="343">
        <f>Q6+Q8+Q10+Q12+Q14</f>
        <v>3151576</v>
      </c>
      <c r="R16" s="344">
        <f>Q16/Q17-1</f>
        <v>-0.0037172793902637835</v>
      </c>
      <c r="S16" s="343">
        <f>S6+S8+S10+S12+S14</f>
        <v>3240007</v>
      </c>
      <c r="T16" s="346">
        <f>S16/S17-1</f>
        <v>0.01327480954227589</v>
      </c>
    </row>
    <row r="17" spans="1:20" s="12" customFormat="1" ht="18" customHeight="1">
      <c r="A17" s="597"/>
      <c r="B17" s="347"/>
      <c r="C17" s="348">
        <f t="shared" si="0"/>
        <v>9245336</v>
      </c>
      <c r="D17" s="349"/>
      <c r="E17" s="350">
        <f>E15+E13+E11+E9+E7</f>
        <v>4640725</v>
      </c>
      <c r="F17" s="351"/>
      <c r="G17" s="350">
        <f>G7+G9+G11+G13+G15</f>
        <v>4604611</v>
      </c>
      <c r="H17" s="351"/>
      <c r="I17" s="352">
        <f t="shared" si="2"/>
        <v>2884441</v>
      </c>
      <c r="J17" s="351"/>
      <c r="K17" s="350">
        <f>K7+K9+K11+K13+K15</f>
        <v>1477390</v>
      </c>
      <c r="L17" s="351"/>
      <c r="M17" s="350">
        <f>M7+M9+M11+M13+M15</f>
        <v>1407051</v>
      </c>
      <c r="N17" s="351"/>
      <c r="O17" s="352">
        <f t="shared" si="3"/>
        <v>6360895</v>
      </c>
      <c r="P17" s="351"/>
      <c r="Q17" s="350">
        <f>Q7+Q9+Q11+Q13+Q15</f>
        <v>3163335</v>
      </c>
      <c r="R17" s="351"/>
      <c r="S17" s="350">
        <f>S7+S9+S11+S13+S15</f>
        <v>3197560</v>
      </c>
      <c r="T17" s="353"/>
    </row>
    <row r="18" spans="1:20" ht="25.5" customHeight="1" hidden="1">
      <c r="A18" s="38" t="s">
        <v>64</v>
      </c>
      <c r="B18" s="39" t="e">
        <f>C18/#REF!</f>
        <v>#REF!</v>
      </c>
      <c r="C18" s="40">
        <f t="shared" si="0"/>
        <v>0</v>
      </c>
      <c r="D18" s="85" t="e">
        <f>C18/C19-1</f>
        <v>#DIV/0!</v>
      </c>
      <c r="E18" s="41">
        <f aca="true" t="shared" si="5" ref="E18:E25">K18+Q18</f>
        <v>0</v>
      </c>
      <c r="F18" s="85" t="e">
        <f>E18/E19-1</f>
        <v>#DIV/0!</v>
      </c>
      <c r="G18" s="42">
        <f aca="true" t="shared" si="6" ref="G18:G25">M18+S18</f>
        <v>0</v>
      </c>
      <c r="H18" s="85" t="e">
        <f>G18/G19-1</f>
        <v>#DIV/0!</v>
      </c>
      <c r="I18" s="43">
        <f t="shared" si="2"/>
        <v>0</v>
      </c>
      <c r="J18" s="85" t="e">
        <f>I18/I19-1</f>
        <v>#DIV/0!</v>
      </c>
      <c r="K18" s="131"/>
      <c r="L18" s="85" t="e">
        <f>K18/K19-1</f>
        <v>#DIV/0!</v>
      </c>
      <c r="M18" s="131"/>
      <c r="N18" s="85" t="e">
        <f>M18/M19-1</f>
        <v>#DIV/0!</v>
      </c>
      <c r="O18" s="44">
        <f t="shared" si="3"/>
        <v>0</v>
      </c>
      <c r="P18" s="85" t="e">
        <f>O18/O19-1</f>
        <v>#DIV/0!</v>
      </c>
      <c r="Q18" s="131"/>
      <c r="R18" s="85" t="e">
        <f>Q18/Q19-1</f>
        <v>#DIV/0!</v>
      </c>
      <c r="S18" s="131"/>
      <c r="T18" s="81" t="e">
        <f>S18/S19-1</f>
        <v>#DIV/0!</v>
      </c>
    </row>
    <row r="19" spans="1:22" ht="18" customHeight="1" hidden="1">
      <c r="A19" s="45"/>
      <c r="B19" s="46" t="e">
        <f>C19/#REF!</f>
        <v>#REF!</v>
      </c>
      <c r="C19" s="51">
        <f t="shared" si="0"/>
        <v>0</v>
      </c>
      <c r="D19" s="80"/>
      <c r="E19" s="47">
        <f t="shared" si="5"/>
        <v>0</v>
      </c>
      <c r="F19" s="80"/>
      <c r="G19" s="47">
        <f t="shared" si="6"/>
        <v>0</v>
      </c>
      <c r="H19" s="80"/>
      <c r="I19" s="48">
        <f t="shared" si="2"/>
        <v>0</v>
      </c>
      <c r="J19" s="80"/>
      <c r="K19" s="129"/>
      <c r="L19" s="80"/>
      <c r="M19" s="129"/>
      <c r="N19" s="80"/>
      <c r="O19" s="48">
        <f t="shared" si="3"/>
        <v>0</v>
      </c>
      <c r="P19" s="80"/>
      <c r="Q19" s="129"/>
      <c r="R19" s="80"/>
      <c r="S19" s="129"/>
      <c r="T19" s="97"/>
      <c r="V19" s="10"/>
    </row>
    <row r="20" spans="1:20" ht="25.5" customHeight="1" hidden="1">
      <c r="A20" s="49" t="s">
        <v>67</v>
      </c>
      <c r="B20" s="39" t="e">
        <f>C20/#REF!</f>
        <v>#REF!</v>
      </c>
      <c r="C20" s="40">
        <f t="shared" si="0"/>
        <v>0</v>
      </c>
      <c r="D20" s="85" t="e">
        <f>C20/C21-1</f>
        <v>#DIV/0!</v>
      </c>
      <c r="E20" s="41">
        <f t="shared" si="5"/>
        <v>0</v>
      </c>
      <c r="F20" s="85" t="e">
        <f>E20/E21-1</f>
        <v>#DIV/0!</v>
      </c>
      <c r="G20" s="42">
        <f t="shared" si="6"/>
        <v>0</v>
      </c>
      <c r="H20" s="85" t="e">
        <f>G20/G21-1</f>
        <v>#DIV/0!</v>
      </c>
      <c r="I20" s="43">
        <f t="shared" si="2"/>
        <v>0</v>
      </c>
      <c r="J20" s="85" t="e">
        <f>I20/I21-1</f>
        <v>#DIV/0!</v>
      </c>
      <c r="K20" s="131"/>
      <c r="L20" s="85" t="e">
        <f>K20/K21-1</f>
        <v>#DIV/0!</v>
      </c>
      <c r="M20" s="131"/>
      <c r="N20" s="85" t="e">
        <f>M20/M21-1</f>
        <v>#DIV/0!</v>
      </c>
      <c r="O20" s="44">
        <f t="shared" si="3"/>
        <v>0</v>
      </c>
      <c r="P20" s="85" t="e">
        <f>O20/O21-1</f>
        <v>#DIV/0!</v>
      </c>
      <c r="Q20" s="131"/>
      <c r="R20" s="85" t="e">
        <f>Q20/Q21-1</f>
        <v>#DIV/0!</v>
      </c>
      <c r="S20" s="131"/>
      <c r="T20" s="81" t="e">
        <f>S20/S21-1</f>
        <v>#DIV/0!</v>
      </c>
    </row>
    <row r="21" spans="1:20" ht="18" customHeight="1" hidden="1">
      <c r="A21" s="49"/>
      <c r="B21" s="46" t="e">
        <f>C21/#REF!</f>
        <v>#REF!</v>
      </c>
      <c r="C21" s="51">
        <f t="shared" si="0"/>
        <v>0</v>
      </c>
      <c r="D21" s="80"/>
      <c r="E21" s="47">
        <f t="shared" si="5"/>
        <v>0</v>
      </c>
      <c r="F21" s="80"/>
      <c r="G21" s="47">
        <f t="shared" si="6"/>
        <v>0</v>
      </c>
      <c r="H21" s="80"/>
      <c r="I21" s="48">
        <f t="shared" si="2"/>
        <v>0</v>
      </c>
      <c r="J21" s="80"/>
      <c r="K21" s="129"/>
      <c r="L21" s="80"/>
      <c r="M21" s="129"/>
      <c r="N21" s="80"/>
      <c r="O21" s="48">
        <f t="shared" si="3"/>
        <v>0</v>
      </c>
      <c r="P21" s="80"/>
      <c r="Q21" s="129"/>
      <c r="R21" s="80"/>
      <c r="S21" s="129"/>
      <c r="T21" s="97"/>
    </row>
    <row r="22" spans="1:20" ht="25.5" customHeight="1" hidden="1">
      <c r="A22" s="38" t="s">
        <v>68</v>
      </c>
      <c r="B22" s="39" t="e">
        <f>C22/#REF!</f>
        <v>#REF!</v>
      </c>
      <c r="C22" s="40">
        <f t="shared" si="0"/>
        <v>0</v>
      </c>
      <c r="D22" s="85" t="e">
        <f>C22/C23-1</f>
        <v>#DIV/0!</v>
      </c>
      <c r="E22" s="41">
        <f t="shared" si="5"/>
        <v>0</v>
      </c>
      <c r="F22" s="85" t="e">
        <f>E22/E23-1</f>
        <v>#DIV/0!</v>
      </c>
      <c r="G22" s="42">
        <f t="shared" si="6"/>
        <v>0</v>
      </c>
      <c r="H22" s="85" t="e">
        <f>G22/G23-1</f>
        <v>#DIV/0!</v>
      </c>
      <c r="I22" s="43">
        <f t="shared" si="2"/>
        <v>0</v>
      </c>
      <c r="J22" s="254" t="e">
        <f>I22/I23-1</f>
        <v>#DIV/0!</v>
      </c>
      <c r="K22" s="131"/>
      <c r="L22" s="85" t="e">
        <f>K22/K23-1</f>
        <v>#DIV/0!</v>
      </c>
      <c r="M22" s="131"/>
      <c r="N22" s="85" t="e">
        <f>M22/M23-1</f>
        <v>#DIV/0!</v>
      </c>
      <c r="O22" s="44">
        <f t="shared" si="3"/>
        <v>0</v>
      </c>
      <c r="P22" s="85" t="e">
        <f>O22/O23-1</f>
        <v>#DIV/0!</v>
      </c>
      <c r="Q22" s="131"/>
      <c r="R22" s="85" t="e">
        <f>Q22/Q23-1</f>
        <v>#DIV/0!</v>
      </c>
      <c r="S22" s="131"/>
      <c r="T22" s="81" t="e">
        <f>S22/S23-1</f>
        <v>#DIV/0!</v>
      </c>
    </row>
    <row r="23" spans="1:20" ht="18" customHeight="1" hidden="1">
      <c r="A23" s="45"/>
      <c r="B23" s="46" t="e">
        <f>C23/#REF!</f>
        <v>#REF!</v>
      </c>
      <c r="C23" s="51">
        <f t="shared" si="0"/>
        <v>0</v>
      </c>
      <c r="D23" s="80"/>
      <c r="E23" s="47">
        <f t="shared" si="5"/>
        <v>0</v>
      </c>
      <c r="F23" s="80"/>
      <c r="G23" s="47">
        <f t="shared" si="6"/>
        <v>0</v>
      </c>
      <c r="H23" s="80"/>
      <c r="I23" s="48">
        <f t="shared" si="2"/>
        <v>0</v>
      </c>
      <c r="J23" s="80"/>
      <c r="K23" s="129"/>
      <c r="L23" s="80"/>
      <c r="M23" s="129"/>
      <c r="N23" s="80"/>
      <c r="O23" s="48">
        <f t="shared" si="3"/>
        <v>0</v>
      </c>
      <c r="P23" s="80"/>
      <c r="Q23" s="129"/>
      <c r="R23" s="80"/>
      <c r="S23" s="129"/>
      <c r="T23" s="97"/>
    </row>
    <row r="24" spans="1:20" ht="25.5" customHeight="1" hidden="1">
      <c r="A24" s="49" t="s">
        <v>69</v>
      </c>
      <c r="B24" s="50" t="e">
        <f>C24/#REF!</f>
        <v>#REF!</v>
      </c>
      <c r="C24" s="40">
        <f t="shared" si="0"/>
        <v>0</v>
      </c>
      <c r="D24" s="85" t="e">
        <f>C24/C25-1</f>
        <v>#DIV/0!</v>
      </c>
      <c r="E24" s="41">
        <f t="shared" si="5"/>
        <v>0</v>
      </c>
      <c r="F24" s="85" t="e">
        <f>E24/E25-1</f>
        <v>#DIV/0!</v>
      </c>
      <c r="G24" s="42">
        <f t="shared" si="6"/>
        <v>0</v>
      </c>
      <c r="H24" s="85" t="e">
        <f>G24/G25-1</f>
        <v>#DIV/0!</v>
      </c>
      <c r="I24" s="43">
        <f t="shared" si="2"/>
        <v>0</v>
      </c>
      <c r="J24" s="85" t="e">
        <f>I24/I25-1</f>
        <v>#DIV/0!</v>
      </c>
      <c r="K24" s="131"/>
      <c r="L24" s="85" t="e">
        <f>K24/K25-1</f>
        <v>#DIV/0!</v>
      </c>
      <c r="M24" s="131"/>
      <c r="N24" s="85" t="e">
        <f>M24/M25-1</f>
        <v>#DIV/0!</v>
      </c>
      <c r="O24" s="44">
        <f t="shared" si="3"/>
        <v>0</v>
      </c>
      <c r="P24" s="85" t="e">
        <f>O24/O25-1</f>
        <v>#DIV/0!</v>
      </c>
      <c r="Q24" s="131"/>
      <c r="R24" s="85" t="e">
        <f>Q24/Q25-1</f>
        <v>#DIV/0!</v>
      </c>
      <c r="S24" s="131"/>
      <c r="T24" s="81" t="e">
        <f>S24/S25-1</f>
        <v>#DIV/0!</v>
      </c>
    </row>
    <row r="25" spans="1:20" ht="18" customHeight="1" hidden="1">
      <c r="A25" s="49"/>
      <c r="B25" s="46" t="e">
        <f>C25/#REF!</f>
        <v>#REF!</v>
      </c>
      <c r="C25" s="51">
        <f t="shared" si="0"/>
        <v>0</v>
      </c>
      <c r="D25" s="80"/>
      <c r="E25" s="47">
        <f t="shared" si="5"/>
        <v>0</v>
      </c>
      <c r="F25" s="80"/>
      <c r="G25" s="47">
        <f t="shared" si="6"/>
        <v>0</v>
      </c>
      <c r="H25" s="80"/>
      <c r="I25" s="48">
        <f t="shared" si="2"/>
        <v>0</v>
      </c>
      <c r="J25" s="80"/>
      <c r="K25" s="129"/>
      <c r="L25" s="80"/>
      <c r="M25" s="129"/>
      <c r="N25" s="80"/>
      <c r="O25" s="48">
        <f t="shared" si="3"/>
        <v>0</v>
      </c>
      <c r="P25" s="80"/>
      <c r="Q25" s="129"/>
      <c r="R25" s="80"/>
      <c r="S25" s="129"/>
      <c r="T25" s="97"/>
    </row>
    <row r="26" spans="1:20" s="12" customFormat="1" ht="25.5" customHeight="1" hidden="1">
      <c r="A26" s="598" t="s">
        <v>0</v>
      </c>
      <c r="B26" s="117" t="e">
        <f>C26/#REF!</f>
        <v>#REF!</v>
      </c>
      <c r="C26" s="118">
        <f t="shared" si="0"/>
        <v>0</v>
      </c>
      <c r="D26" s="148" t="e">
        <f>C26/C27-1</f>
        <v>#DIV/0!</v>
      </c>
      <c r="E26" s="119">
        <f>E18+E20+E22+E24</f>
        <v>0</v>
      </c>
      <c r="F26" s="149" t="e">
        <f>E26/E27-1</f>
        <v>#DIV/0!</v>
      </c>
      <c r="G26" s="119">
        <f>G18+G20+G22+G24</f>
        <v>0</v>
      </c>
      <c r="H26" s="149" t="e">
        <f>G26/G27-1</f>
        <v>#DIV/0!</v>
      </c>
      <c r="I26" s="120">
        <f t="shared" si="2"/>
        <v>0</v>
      </c>
      <c r="J26" s="149" t="e">
        <f>I26/I27-1</f>
        <v>#DIV/0!</v>
      </c>
      <c r="K26" s="119">
        <f>K18+K20+K22+K24</f>
        <v>0</v>
      </c>
      <c r="L26" s="149" t="e">
        <f>K26/K27-1</f>
        <v>#DIV/0!</v>
      </c>
      <c r="M26" s="119">
        <f>M18+M20+M22+M24</f>
        <v>0</v>
      </c>
      <c r="N26" s="149" t="e">
        <f>M26/M27-1</f>
        <v>#DIV/0!</v>
      </c>
      <c r="O26" s="120">
        <f t="shared" si="3"/>
        <v>0</v>
      </c>
      <c r="P26" s="149" t="e">
        <f>O26/O27-1</f>
        <v>#DIV/0!</v>
      </c>
      <c r="Q26" s="119">
        <f>Q24+Q22+Q20+Q18</f>
        <v>0</v>
      </c>
      <c r="R26" s="149" t="e">
        <f>Q26/Q27-1</f>
        <v>#DIV/0!</v>
      </c>
      <c r="S26" s="119">
        <f>S18+S20+S22+S24</f>
        <v>0</v>
      </c>
      <c r="T26" s="150" t="e">
        <f>S26/S27-1</f>
        <v>#DIV/0!</v>
      </c>
    </row>
    <row r="27" spans="1:20" s="12" customFormat="1" ht="18" customHeight="1" hidden="1">
      <c r="A27" s="599"/>
      <c r="B27" s="151" t="e">
        <f>C27/#REF!</f>
        <v>#REF!</v>
      </c>
      <c r="C27" s="152">
        <f t="shared" si="0"/>
        <v>0</v>
      </c>
      <c r="D27" s="153"/>
      <c r="E27" s="37">
        <f>E19+E21+E23+E25</f>
        <v>0</v>
      </c>
      <c r="F27" s="60"/>
      <c r="G27" s="37">
        <f>G19+G21+G23+G25</f>
        <v>0</v>
      </c>
      <c r="H27" s="60"/>
      <c r="I27" s="36">
        <f t="shared" si="2"/>
        <v>0</v>
      </c>
      <c r="J27" s="60"/>
      <c r="K27" s="37">
        <f>K19+K21+K23+K25</f>
        <v>0</v>
      </c>
      <c r="L27" s="60"/>
      <c r="M27" s="37">
        <f>M19+M21+M23+M25</f>
        <v>0</v>
      </c>
      <c r="N27" s="154"/>
      <c r="O27" s="37">
        <f t="shared" si="3"/>
        <v>0</v>
      </c>
      <c r="P27" s="60"/>
      <c r="Q27" s="37">
        <f>Q25+Q23+Q21+Q19</f>
        <v>0</v>
      </c>
      <c r="R27" s="60"/>
      <c r="S27" s="37">
        <f>S25+S23+S21+S19</f>
        <v>0</v>
      </c>
      <c r="T27" s="61"/>
    </row>
    <row r="28" spans="1:19" s="13" customFormat="1" ht="18" customHeight="1">
      <c r="A28" s="561" t="s">
        <v>46</v>
      </c>
      <c r="B28" s="562"/>
      <c r="C28" s="562"/>
      <c r="D28" s="562"/>
      <c r="E28" s="562"/>
      <c r="F28" s="562"/>
      <c r="G28" s="562"/>
      <c r="H28" s="562"/>
      <c r="I28" s="562"/>
      <c r="J28" s="562"/>
      <c r="K28" s="52"/>
      <c r="M28" s="52"/>
      <c r="O28" s="52"/>
      <c r="Q28" s="52"/>
      <c r="S28" s="52"/>
    </row>
    <row r="29" spans="1:19" s="13" customFormat="1" ht="18" customHeight="1">
      <c r="A29" s="317"/>
      <c r="B29" s="318"/>
      <c r="C29" s="318"/>
      <c r="D29" s="318"/>
      <c r="E29" s="318"/>
      <c r="F29" s="318"/>
      <c r="G29" s="318"/>
      <c r="H29" s="318"/>
      <c r="I29" s="318"/>
      <c r="J29" s="318"/>
      <c r="K29" s="52"/>
      <c r="M29" s="52"/>
      <c r="O29" s="52"/>
      <c r="Q29" s="52"/>
      <c r="S29" s="52"/>
    </row>
    <row r="30" spans="1:15" ht="16.5" customHeight="1">
      <c r="A30" s="124" t="s">
        <v>212</v>
      </c>
      <c r="B30" s="53"/>
      <c r="O30" s="52"/>
    </row>
    <row r="31" spans="1:15" ht="12.75" customHeight="1">
      <c r="A31" s="124"/>
      <c r="B31" s="53"/>
      <c r="O31" s="52"/>
    </row>
    <row r="32" spans="1:18" ht="19.5" customHeight="1">
      <c r="A32" s="593" t="s">
        <v>60</v>
      </c>
      <c r="B32" s="583"/>
      <c r="C32" s="600" t="s">
        <v>73</v>
      </c>
      <c r="D32" s="600"/>
      <c r="E32" s="600"/>
      <c r="F32" s="601"/>
      <c r="G32" s="584" t="s">
        <v>74</v>
      </c>
      <c r="H32" s="592"/>
      <c r="I32" s="592"/>
      <c r="J32" s="592"/>
      <c r="K32" s="592"/>
      <c r="L32" s="593"/>
      <c r="M32" s="583" t="s">
        <v>75</v>
      </c>
      <c r="N32" s="583"/>
      <c r="O32" s="583"/>
      <c r="P32" s="583"/>
      <c r="Q32" s="583"/>
      <c r="R32" s="584"/>
    </row>
    <row r="33" spans="1:18" ht="12.75" customHeight="1">
      <c r="A33" s="602"/>
      <c r="B33" s="603"/>
      <c r="C33" s="592"/>
      <c r="D33" s="592"/>
      <c r="E33" s="592"/>
      <c r="F33" s="593"/>
      <c r="G33" s="585" t="s">
        <v>60</v>
      </c>
      <c r="H33" s="586"/>
      <c r="I33" s="586" t="s">
        <v>73</v>
      </c>
      <c r="J33" s="587"/>
      <c r="K33" s="587"/>
      <c r="L33" s="588"/>
      <c r="M33" s="585" t="s">
        <v>60</v>
      </c>
      <c r="N33" s="585"/>
      <c r="O33" s="585" t="s">
        <v>73</v>
      </c>
      <c r="P33" s="585"/>
      <c r="Q33" s="585"/>
      <c r="R33" s="586"/>
    </row>
    <row r="34" spans="1:18" ht="12.75" customHeight="1">
      <c r="A34" s="602"/>
      <c r="B34" s="603"/>
      <c r="C34" s="582" t="s">
        <v>77</v>
      </c>
      <c r="D34" s="579"/>
      <c r="E34" s="580" t="s">
        <v>78</v>
      </c>
      <c r="F34" s="582"/>
      <c r="G34" s="585"/>
      <c r="H34" s="586"/>
      <c r="I34" s="581" t="s">
        <v>77</v>
      </c>
      <c r="J34" s="579"/>
      <c r="K34" s="580" t="s">
        <v>78</v>
      </c>
      <c r="L34" s="582"/>
      <c r="M34" s="585"/>
      <c r="N34" s="585"/>
      <c r="O34" s="579" t="s">
        <v>77</v>
      </c>
      <c r="P34" s="579"/>
      <c r="Q34" s="579" t="s">
        <v>78</v>
      </c>
      <c r="R34" s="580"/>
    </row>
    <row r="35" spans="1:18" ht="12.75" customHeight="1">
      <c r="A35" s="310" t="s">
        <v>193</v>
      </c>
      <c r="B35" s="567" t="s">
        <v>62</v>
      </c>
      <c r="C35" s="310" t="s">
        <v>193</v>
      </c>
      <c r="D35" s="567" t="s">
        <v>62</v>
      </c>
      <c r="E35" s="126" t="s">
        <v>193</v>
      </c>
      <c r="F35" s="567" t="s">
        <v>62</v>
      </c>
      <c r="G35" s="310" t="s">
        <v>193</v>
      </c>
      <c r="H35" s="572" t="s">
        <v>62</v>
      </c>
      <c r="I35" s="126" t="s">
        <v>193</v>
      </c>
      <c r="J35" s="574" t="s">
        <v>62</v>
      </c>
      <c r="K35" s="126" t="s">
        <v>193</v>
      </c>
      <c r="L35" s="567" t="s">
        <v>62</v>
      </c>
      <c r="M35" s="126" t="s">
        <v>193</v>
      </c>
      <c r="N35" s="567" t="s">
        <v>62</v>
      </c>
      <c r="O35" s="126" t="s">
        <v>193</v>
      </c>
      <c r="P35" s="567" t="s">
        <v>62</v>
      </c>
      <c r="Q35" s="126" t="s">
        <v>193</v>
      </c>
      <c r="R35" s="572" t="s">
        <v>62</v>
      </c>
    </row>
    <row r="36" spans="1:19" s="12" customFormat="1" ht="12.75" customHeight="1" thickBot="1">
      <c r="A36" s="128" t="s">
        <v>194</v>
      </c>
      <c r="B36" s="568"/>
      <c r="C36" s="128" t="s">
        <v>194</v>
      </c>
      <c r="D36" s="568"/>
      <c r="E36" s="127" t="s">
        <v>194</v>
      </c>
      <c r="F36" s="568"/>
      <c r="G36" s="128" t="s">
        <v>194</v>
      </c>
      <c r="H36" s="573"/>
      <c r="I36" s="127" t="s">
        <v>194</v>
      </c>
      <c r="J36" s="568"/>
      <c r="K36" s="127" t="s">
        <v>194</v>
      </c>
      <c r="L36" s="568"/>
      <c r="M36" s="127" t="s">
        <v>194</v>
      </c>
      <c r="N36" s="568"/>
      <c r="O36" s="127" t="s">
        <v>194</v>
      </c>
      <c r="P36" s="568"/>
      <c r="Q36" s="127" t="s">
        <v>194</v>
      </c>
      <c r="R36" s="573"/>
      <c r="S36" s="286"/>
    </row>
    <row r="37" spans="1:18" ht="19.5" customHeight="1" thickTop="1">
      <c r="A37" s="354">
        <f>C37+E37</f>
        <v>2182908</v>
      </c>
      <c r="B37" s="575">
        <f>A37/A38-1</f>
        <v>0.2081364194596198</v>
      </c>
      <c r="C37" s="499">
        <f>I37+O37</f>
        <v>1092897</v>
      </c>
      <c r="D37" s="563">
        <f>C37/C38-1</f>
        <v>0.21052759831063983</v>
      </c>
      <c r="E37" s="355">
        <f>K37+Q37</f>
        <v>1090011</v>
      </c>
      <c r="F37" s="563">
        <f>E37/E38-1</f>
        <v>0.2057483750215705</v>
      </c>
      <c r="G37" s="356">
        <f>I37+K37</f>
        <v>0</v>
      </c>
      <c r="H37" s="577"/>
      <c r="I37" s="355">
        <f>'[6]2. Osobowy ruch graniczny'!$I$28</f>
        <v>0</v>
      </c>
      <c r="J37" s="569"/>
      <c r="K37" s="355">
        <f>'[6]2. Osobowy ruch graniczny'!$K$28</f>
        <v>0</v>
      </c>
      <c r="L37" s="569"/>
      <c r="M37" s="356">
        <f>O37+Q37</f>
        <v>2182908</v>
      </c>
      <c r="N37" s="575">
        <f>M37/M38-1</f>
        <v>0.2081364194596198</v>
      </c>
      <c r="O37" s="355">
        <f>'[6]2. Osobowy ruch graniczny'!$O$28</f>
        <v>1092897</v>
      </c>
      <c r="P37" s="563">
        <f>O37/O38-1</f>
        <v>0.21052759831063983</v>
      </c>
      <c r="Q37" s="355">
        <f>'[6]2. Osobowy ruch graniczny'!$Q$28</f>
        <v>1090011</v>
      </c>
      <c r="R37" s="565">
        <f>Q37/Q38-1</f>
        <v>0.2057483750215705</v>
      </c>
    </row>
    <row r="38" spans="1:18" ht="19.5" customHeight="1">
      <c r="A38" s="354">
        <f>C38+E38</f>
        <v>1806839</v>
      </c>
      <c r="B38" s="576" t="e">
        <f>A38/A39-1</f>
        <v>#VALUE!</v>
      </c>
      <c r="C38" s="499">
        <f>I38+O38</f>
        <v>902827</v>
      </c>
      <c r="D38" s="564" t="e">
        <f>C38/C39-1</f>
        <v>#DIV/0!</v>
      </c>
      <c r="E38" s="355">
        <f>K38+Q38</f>
        <v>904012</v>
      </c>
      <c r="F38" s="564" t="e">
        <f>E38/E39-1</f>
        <v>#DIV/0!</v>
      </c>
      <c r="G38" s="356">
        <f>I38+K38</f>
        <v>0</v>
      </c>
      <c r="H38" s="578"/>
      <c r="I38" s="355">
        <f>'[6]2. Osobowy ruch graniczny'!$I$29</f>
        <v>0</v>
      </c>
      <c r="J38" s="570"/>
      <c r="K38" s="355">
        <f>'[6]2. Osobowy ruch graniczny'!$K$29</f>
        <v>0</v>
      </c>
      <c r="L38" s="570"/>
      <c r="M38" s="356">
        <f>O38+Q38</f>
        <v>1806839</v>
      </c>
      <c r="N38" s="576" t="e">
        <f>M38/M39-1</f>
        <v>#DIV/0!</v>
      </c>
      <c r="O38" s="355">
        <f>'[6]2. Osobowy ruch graniczny'!$O$29</f>
        <v>902827</v>
      </c>
      <c r="P38" s="564" t="e">
        <f>O38/O39-1</f>
        <v>#DIV/0!</v>
      </c>
      <c r="Q38" s="355">
        <f>'[6]2. Osobowy ruch graniczny'!$Q$29</f>
        <v>904012</v>
      </c>
      <c r="R38" s="566" t="e">
        <f>Q38/Q39-1</f>
        <v>#DIV/0!</v>
      </c>
    </row>
    <row r="39" spans="1:14" ht="12.75">
      <c r="A39" s="571" t="s">
        <v>119</v>
      </c>
      <c r="B39" s="571"/>
      <c r="C39" s="571"/>
      <c r="D39" s="571"/>
      <c r="E39" s="571"/>
      <c r="F39" s="571"/>
      <c r="G39" s="571"/>
      <c r="H39" s="571"/>
      <c r="I39" s="571"/>
      <c r="J39" s="571"/>
      <c r="K39" s="571"/>
      <c r="L39" s="571"/>
      <c r="M39" s="571"/>
      <c r="N39" s="571"/>
    </row>
    <row r="40" spans="1:14" ht="13.5" customHeight="1">
      <c r="A40" s="561" t="s">
        <v>46</v>
      </c>
      <c r="B40" s="562"/>
      <c r="C40" s="562"/>
      <c r="D40" s="562"/>
      <c r="E40" s="562"/>
      <c r="F40" s="562"/>
      <c r="G40" s="562"/>
      <c r="H40" s="562"/>
      <c r="I40" s="562"/>
      <c r="J40" s="562"/>
      <c r="K40" s="323"/>
      <c r="L40" s="323"/>
      <c r="M40" s="323"/>
      <c r="N40" s="323"/>
    </row>
    <row r="41" spans="1:15" ht="33.75" customHeight="1">
      <c r="A41" s="124" t="s">
        <v>213</v>
      </c>
      <c r="B41" s="53"/>
      <c r="O41" s="52"/>
    </row>
    <row r="42" spans="1:15" ht="6" customHeight="1">
      <c r="A42" s="124"/>
      <c r="B42" s="53"/>
      <c r="O42" s="52"/>
    </row>
    <row r="43" spans="1:18" ht="19.5" customHeight="1">
      <c r="A43" s="593" t="s">
        <v>60</v>
      </c>
      <c r="B43" s="583"/>
      <c r="C43" s="600" t="s">
        <v>73</v>
      </c>
      <c r="D43" s="600"/>
      <c r="E43" s="600"/>
      <c r="F43" s="601"/>
      <c r="G43" s="584" t="s">
        <v>74</v>
      </c>
      <c r="H43" s="592"/>
      <c r="I43" s="592"/>
      <c r="J43" s="592"/>
      <c r="K43" s="592"/>
      <c r="L43" s="593"/>
      <c r="M43" s="583" t="s">
        <v>75</v>
      </c>
      <c r="N43" s="583"/>
      <c r="O43" s="583"/>
      <c r="P43" s="583"/>
      <c r="Q43" s="583"/>
      <c r="R43" s="584"/>
    </row>
    <row r="44" spans="1:18" ht="12.75" customHeight="1">
      <c r="A44" s="602"/>
      <c r="B44" s="603"/>
      <c r="C44" s="592"/>
      <c r="D44" s="592"/>
      <c r="E44" s="592"/>
      <c r="F44" s="593"/>
      <c r="G44" s="585" t="s">
        <v>60</v>
      </c>
      <c r="H44" s="586"/>
      <c r="I44" s="586" t="s">
        <v>73</v>
      </c>
      <c r="J44" s="587"/>
      <c r="K44" s="587"/>
      <c r="L44" s="588"/>
      <c r="M44" s="585" t="s">
        <v>60</v>
      </c>
      <c r="N44" s="585"/>
      <c r="O44" s="585" t="s">
        <v>73</v>
      </c>
      <c r="P44" s="585"/>
      <c r="Q44" s="585"/>
      <c r="R44" s="586"/>
    </row>
    <row r="45" spans="1:18" ht="12.75" customHeight="1">
      <c r="A45" s="602"/>
      <c r="B45" s="603"/>
      <c r="C45" s="582" t="s">
        <v>77</v>
      </c>
      <c r="D45" s="579"/>
      <c r="E45" s="580" t="s">
        <v>78</v>
      </c>
      <c r="F45" s="582"/>
      <c r="G45" s="585"/>
      <c r="H45" s="586"/>
      <c r="I45" s="581" t="s">
        <v>77</v>
      </c>
      <c r="J45" s="579"/>
      <c r="K45" s="580" t="s">
        <v>78</v>
      </c>
      <c r="L45" s="582"/>
      <c r="M45" s="585"/>
      <c r="N45" s="585"/>
      <c r="O45" s="579" t="s">
        <v>77</v>
      </c>
      <c r="P45" s="579"/>
      <c r="Q45" s="579" t="s">
        <v>78</v>
      </c>
      <c r="R45" s="580"/>
    </row>
    <row r="46" spans="1:18" ht="12.75" customHeight="1">
      <c r="A46" s="310" t="s">
        <v>193</v>
      </c>
      <c r="B46" s="567" t="s">
        <v>62</v>
      </c>
      <c r="C46" s="310" t="s">
        <v>193</v>
      </c>
      <c r="D46" s="567" t="s">
        <v>62</v>
      </c>
      <c r="E46" s="126" t="s">
        <v>193</v>
      </c>
      <c r="F46" s="567" t="s">
        <v>62</v>
      </c>
      <c r="G46" s="310" t="s">
        <v>193</v>
      </c>
      <c r="H46" s="572" t="s">
        <v>62</v>
      </c>
      <c r="I46" s="126" t="s">
        <v>193</v>
      </c>
      <c r="J46" s="574" t="s">
        <v>62</v>
      </c>
      <c r="K46" s="126" t="s">
        <v>193</v>
      </c>
      <c r="L46" s="567" t="s">
        <v>62</v>
      </c>
      <c r="M46" s="126" t="s">
        <v>193</v>
      </c>
      <c r="N46" s="567" t="s">
        <v>62</v>
      </c>
      <c r="O46" s="126" t="s">
        <v>193</v>
      </c>
      <c r="P46" s="567" t="s">
        <v>62</v>
      </c>
      <c r="Q46" s="126" t="s">
        <v>193</v>
      </c>
      <c r="R46" s="572" t="s">
        <v>62</v>
      </c>
    </row>
    <row r="47" spans="1:19" s="12" customFormat="1" ht="12.75" customHeight="1" thickBot="1">
      <c r="A47" s="128" t="s">
        <v>194</v>
      </c>
      <c r="B47" s="568"/>
      <c r="C47" s="128" t="s">
        <v>194</v>
      </c>
      <c r="D47" s="568"/>
      <c r="E47" s="127" t="s">
        <v>194</v>
      </c>
      <c r="F47" s="568"/>
      <c r="G47" s="128" t="s">
        <v>194</v>
      </c>
      <c r="H47" s="573"/>
      <c r="I47" s="127" t="s">
        <v>194</v>
      </c>
      <c r="J47" s="568"/>
      <c r="K47" s="127" t="s">
        <v>194</v>
      </c>
      <c r="L47" s="568"/>
      <c r="M47" s="127" t="s">
        <v>194</v>
      </c>
      <c r="N47" s="568"/>
      <c r="O47" s="127" t="s">
        <v>194</v>
      </c>
      <c r="P47" s="568"/>
      <c r="Q47" s="127" t="s">
        <v>194</v>
      </c>
      <c r="R47" s="573"/>
      <c r="S47" s="286"/>
    </row>
    <row r="48" spans="1:18" ht="19.5" customHeight="1" thickTop="1">
      <c r="A48" s="354">
        <f>C48+E48</f>
        <v>270003</v>
      </c>
      <c r="B48" s="575">
        <f>A48/A49-1</f>
        <v>-0.34650553769895054</v>
      </c>
      <c r="C48" s="499">
        <f>I48+O48</f>
        <v>135282</v>
      </c>
      <c r="D48" s="563">
        <f>C48/C49-1</f>
        <v>-0.34789399095703144</v>
      </c>
      <c r="E48" s="355">
        <f>K48+Q48</f>
        <v>134721</v>
      </c>
      <c r="F48" s="563">
        <f>E48/E49-1</f>
        <v>-0.3451053404240839</v>
      </c>
      <c r="G48" s="356">
        <f>I48+K48</f>
        <v>0</v>
      </c>
      <c r="H48" s="577"/>
      <c r="I48" s="355">
        <f>'[6]2. Osobowy ruch graniczny'!$I$41</f>
        <v>0</v>
      </c>
      <c r="J48" s="569"/>
      <c r="K48" s="355">
        <f>'[6]2. Osobowy ruch graniczny'!$K$41</f>
        <v>0</v>
      </c>
      <c r="L48" s="569"/>
      <c r="M48" s="356">
        <f>O48+Q48</f>
        <v>270003</v>
      </c>
      <c r="N48" s="575">
        <f>M48/M49-1</f>
        <v>-0.34650553769895054</v>
      </c>
      <c r="O48" s="355">
        <f>'[6]2. Osobowy ruch graniczny'!$O$41</f>
        <v>135282</v>
      </c>
      <c r="P48" s="563">
        <f>O48/O49-1</f>
        <v>-0.34789399095703144</v>
      </c>
      <c r="Q48" s="355">
        <f>'[6]2. Osobowy ruch graniczny'!$Q$41</f>
        <v>134721</v>
      </c>
      <c r="R48" s="565">
        <f>Q48/Q49-1</f>
        <v>-0.3451053404240839</v>
      </c>
    </row>
    <row r="49" spans="1:18" ht="19.5" customHeight="1">
      <c r="A49" s="354">
        <f>C49+E49</f>
        <v>413168</v>
      </c>
      <c r="B49" s="576" t="e">
        <f>A49/A50-1</f>
        <v>#VALUE!</v>
      </c>
      <c r="C49" s="499">
        <f>I49+O49</f>
        <v>207454</v>
      </c>
      <c r="D49" s="564" t="e">
        <f>C49/C50-1</f>
        <v>#DIV/0!</v>
      </c>
      <c r="E49" s="355">
        <f>K49+Q49</f>
        <v>205714</v>
      </c>
      <c r="F49" s="564" t="e">
        <f>E49/E50-1</f>
        <v>#DIV/0!</v>
      </c>
      <c r="G49" s="356">
        <f>I49+K49</f>
        <v>0</v>
      </c>
      <c r="H49" s="578"/>
      <c r="I49" s="355">
        <f>'[6]2. Osobowy ruch graniczny'!$I$29</f>
        <v>0</v>
      </c>
      <c r="J49" s="570"/>
      <c r="K49" s="355">
        <f>'[6]2. Osobowy ruch graniczny'!$K$29</f>
        <v>0</v>
      </c>
      <c r="L49" s="570"/>
      <c r="M49" s="356">
        <f>O49+Q49</f>
        <v>413168</v>
      </c>
      <c r="N49" s="576" t="e">
        <f>M49/M50-1</f>
        <v>#DIV/0!</v>
      </c>
      <c r="O49" s="355">
        <f>'[6]2. Osobowy ruch graniczny'!$O$42</f>
        <v>207454</v>
      </c>
      <c r="P49" s="564" t="e">
        <f>O49/O50-1</f>
        <v>#DIV/0!</v>
      </c>
      <c r="Q49" s="355">
        <f>'[6]2. Osobowy ruch graniczny'!$Q$42</f>
        <v>205714</v>
      </c>
      <c r="R49" s="566" t="e">
        <f>Q49/Q50-1</f>
        <v>#DIV/0!</v>
      </c>
    </row>
    <row r="50" spans="1:14" ht="12.75">
      <c r="A50" s="571" t="s">
        <v>134</v>
      </c>
      <c r="B50" s="571"/>
      <c r="C50" s="571"/>
      <c r="D50" s="571"/>
      <c r="E50" s="571"/>
      <c r="F50" s="571"/>
      <c r="G50" s="571"/>
      <c r="H50" s="571"/>
      <c r="I50" s="571"/>
      <c r="J50" s="571"/>
      <c r="K50" s="571"/>
      <c r="L50" s="571"/>
      <c r="M50" s="571"/>
      <c r="N50" s="571"/>
    </row>
    <row r="51" spans="1:10" ht="12.75">
      <c r="A51" s="561" t="s">
        <v>46</v>
      </c>
      <c r="B51" s="562"/>
      <c r="C51" s="562"/>
      <c r="D51" s="562"/>
      <c r="E51" s="562"/>
      <c r="F51" s="562"/>
      <c r="G51" s="562"/>
      <c r="H51" s="562"/>
      <c r="I51" s="562"/>
      <c r="J51" s="562"/>
    </row>
  </sheetData>
  <sheetProtection selectLockedCells="1"/>
  <mergeCells count="80">
    <mergeCell ref="M33:N34"/>
    <mergeCell ref="B37:B38"/>
    <mergeCell ref="D37:D38"/>
    <mergeCell ref="F37:F38"/>
    <mergeCell ref="H37:H38"/>
    <mergeCell ref="F35:F36"/>
    <mergeCell ref="H35:H36"/>
    <mergeCell ref="E34:F34"/>
    <mergeCell ref="P35:P36"/>
    <mergeCell ref="R35:R36"/>
    <mergeCell ref="J37:J38"/>
    <mergeCell ref="L37:L38"/>
    <mergeCell ref="N37:N38"/>
    <mergeCell ref="N35:N36"/>
    <mergeCell ref="A43:B45"/>
    <mergeCell ref="C43:F44"/>
    <mergeCell ref="G43:L43"/>
    <mergeCell ref="I33:L33"/>
    <mergeCell ref="G33:H34"/>
    <mergeCell ref="A39:N39"/>
    <mergeCell ref="A32:B34"/>
    <mergeCell ref="K34:L34"/>
    <mergeCell ref="B35:B36"/>
    <mergeCell ref="D35:D36"/>
    <mergeCell ref="A16:A17"/>
    <mergeCell ref="N4:N5"/>
    <mergeCell ref="A26:A27"/>
    <mergeCell ref="I34:J34"/>
    <mergeCell ref="M32:R32"/>
    <mergeCell ref="O33:R33"/>
    <mergeCell ref="D4:D5"/>
    <mergeCell ref="F4:F5"/>
    <mergeCell ref="C32:F33"/>
    <mergeCell ref="O34:P34"/>
    <mergeCell ref="T4:T5"/>
    <mergeCell ref="J4:J5"/>
    <mergeCell ref="L4:L5"/>
    <mergeCell ref="P4:P5"/>
    <mergeCell ref="J35:J36"/>
    <mergeCell ref="R4:R5"/>
    <mergeCell ref="G32:L32"/>
    <mergeCell ref="H4:H5"/>
    <mergeCell ref="L35:L36"/>
    <mergeCell ref="Q34:R34"/>
    <mergeCell ref="M43:R43"/>
    <mergeCell ref="G44:H45"/>
    <mergeCell ref="I44:L44"/>
    <mergeCell ref="M44:N45"/>
    <mergeCell ref="O44:R44"/>
    <mergeCell ref="C34:D34"/>
    <mergeCell ref="C45:D45"/>
    <mergeCell ref="E45:F45"/>
    <mergeCell ref="P37:P38"/>
    <mergeCell ref="R37:R38"/>
    <mergeCell ref="R46:R47"/>
    <mergeCell ref="B48:B49"/>
    <mergeCell ref="D48:D49"/>
    <mergeCell ref="F48:F49"/>
    <mergeCell ref="H48:H49"/>
    <mergeCell ref="Q45:R45"/>
    <mergeCell ref="O45:P45"/>
    <mergeCell ref="N48:N49"/>
    <mergeCell ref="I45:J45"/>
    <mergeCell ref="K45:L45"/>
    <mergeCell ref="L46:L47"/>
    <mergeCell ref="B46:B47"/>
    <mergeCell ref="D46:D47"/>
    <mergeCell ref="F46:F47"/>
    <mergeCell ref="H46:H47"/>
    <mergeCell ref="J46:J47"/>
    <mergeCell ref="A51:J51"/>
    <mergeCell ref="A40:J40"/>
    <mergeCell ref="A28:J28"/>
    <mergeCell ref="P48:P49"/>
    <mergeCell ref="R48:R49"/>
    <mergeCell ref="N46:N47"/>
    <mergeCell ref="P46:P47"/>
    <mergeCell ref="J48:J49"/>
    <mergeCell ref="L48:L49"/>
    <mergeCell ref="A50:N50"/>
  </mergeCells>
  <printOptions horizontalCentered="1" verticalCentered="1"/>
  <pageMargins left="0.2362204724409449" right="0.2362204724409449" top="0.5905511811023623" bottom="0.5511811023622047" header="0.3937007874015748" footer="0.2755905511811024"/>
  <pageSetup fitToHeight="1" fitToWidth="1" horizontalDpi="1200" verticalDpi="12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9">
    <pageSetUpPr fitToPage="1"/>
  </sheetPr>
  <dimension ref="A1:S27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G34" sqref="G34"/>
    </sheetView>
  </sheetViews>
  <sheetFormatPr defaultColWidth="9.00390625" defaultRowHeight="12.75"/>
  <cols>
    <col min="1" max="1" width="15.125" style="11" customWidth="1"/>
    <col min="2" max="2" width="11.00390625" style="71" customWidth="1"/>
    <col min="3" max="10" width="11.875" style="11" customWidth="1"/>
    <col min="11" max="12" width="9.125" style="11" customWidth="1"/>
    <col min="13" max="13" width="11.125" style="11" bestFit="1" customWidth="1"/>
    <col min="14" max="16384" width="9.125" style="11" customWidth="1"/>
  </cols>
  <sheetData>
    <row r="1" spans="1:2" s="6" customFormat="1" ht="25.5" customHeight="1">
      <c r="A1" s="124" t="s">
        <v>214</v>
      </c>
      <c r="B1" s="55"/>
    </row>
    <row r="2" spans="1:10" s="58" customFormat="1" ht="25.5" customHeight="1">
      <c r="A2" s="17"/>
      <c r="B2" s="111" t="s">
        <v>84</v>
      </c>
      <c r="C2" s="56" t="s">
        <v>85</v>
      </c>
      <c r="D2" s="25"/>
      <c r="E2" s="57" t="s">
        <v>86</v>
      </c>
      <c r="F2" s="8"/>
      <c r="G2" s="57" t="s">
        <v>87</v>
      </c>
      <c r="H2" s="7"/>
      <c r="I2" s="57" t="s">
        <v>88</v>
      </c>
      <c r="J2" s="7"/>
    </row>
    <row r="3" spans="1:14" s="9" customFormat="1" ht="12.75">
      <c r="A3" s="59" t="s">
        <v>80</v>
      </c>
      <c r="B3" s="112" t="s">
        <v>76</v>
      </c>
      <c r="C3" s="126" t="s">
        <v>193</v>
      </c>
      <c r="D3" s="132" t="s">
        <v>62</v>
      </c>
      <c r="E3" s="126" t="s">
        <v>193</v>
      </c>
      <c r="F3" s="133" t="s">
        <v>62</v>
      </c>
      <c r="G3" s="126" t="s">
        <v>193</v>
      </c>
      <c r="H3" s="134" t="s">
        <v>62</v>
      </c>
      <c r="I3" s="126" t="s">
        <v>193</v>
      </c>
      <c r="J3" s="102" t="s">
        <v>62</v>
      </c>
      <c r="K3" s="100"/>
      <c r="L3" s="100"/>
      <c r="M3" s="100"/>
      <c r="N3" s="100"/>
    </row>
    <row r="4" spans="1:19" s="9" customFormat="1" ht="13.5" thickBot="1">
      <c r="A4" s="34" t="s">
        <v>82</v>
      </c>
      <c r="B4" s="113" t="s">
        <v>81</v>
      </c>
      <c r="C4" s="127" t="s">
        <v>194</v>
      </c>
      <c r="D4" s="135"/>
      <c r="E4" s="127" t="s">
        <v>194</v>
      </c>
      <c r="F4" s="128"/>
      <c r="G4" s="127" t="s">
        <v>194</v>
      </c>
      <c r="H4" s="135"/>
      <c r="I4" s="127" t="s">
        <v>194</v>
      </c>
      <c r="J4" s="99"/>
      <c r="K4" s="100"/>
      <c r="L4" s="100"/>
      <c r="M4" s="100"/>
      <c r="N4" s="100"/>
      <c r="O4" s="100"/>
      <c r="P4" s="100"/>
      <c r="Q4" s="100"/>
      <c r="R4" s="100"/>
      <c r="S4" s="100"/>
    </row>
    <row r="5" spans="1:10" ht="25.5" customHeight="1" thickTop="1">
      <c r="A5" s="62" t="s">
        <v>63</v>
      </c>
      <c r="B5" s="63">
        <f>C5/C13</f>
        <v>0.27286499372335693</v>
      </c>
      <c r="C5" s="64">
        <f aca="true" t="shared" si="0" ref="C5:C10">E5+G5+I5</f>
        <v>856637</v>
      </c>
      <c r="D5" s="91">
        <f>C5/C6-1</f>
        <v>-0.09669082135792106</v>
      </c>
      <c r="E5" s="131">
        <f>'[6]6. Ruch - Transport'!$E$7</f>
        <v>818891</v>
      </c>
      <c r="F5" s="85">
        <f>E5/E6-1</f>
        <v>-0.09326948096885812</v>
      </c>
      <c r="G5" s="131">
        <f>'[6]6. Ruch - Transport'!$G$7</f>
        <v>4015</v>
      </c>
      <c r="H5" s="81">
        <f>G5/G6-1</f>
        <v>-0.17301750772399593</v>
      </c>
      <c r="I5" s="131">
        <f>'[6]6. Ruch - Transport'!$I$7</f>
        <v>33731</v>
      </c>
      <c r="J5" s="81">
        <f>I5/I6-1</f>
        <v>-0.16408108643933383</v>
      </c>
    </row>
    <row r="6" spans="1:10" ht="18" customHeight="1">
      <c r="A6" s="65"/>
      <c r="B6" s="66">
        <f>C6/C14</f>
        <v>0.28968944433311666</v>
      </c>
      <c r="C6" s="67">
        <f t="shared" si="0"/>
        <v>948332</v>
      </c>
      <c r="D6" s="92"/>
      <c r="E6" s="130">
        <f>'[6]6. Ruch - Transport'!$E$8</f>
        <v>903125</v>
      </c>
      <c r="F6" s="86"/>
      <c r="G6" s="130">
        <f>'[6]6. Ruch - Transport'!$G$8</f>
        <v>4855</v>
      </c>
      <c r="H6" s="82"/>
      <c r="I6" s="130">
        <f>'[6]6. Ruch - Transport'!$I$8</f>
        <v>40352</v>
      </c>
      <c r="J6" s="82"/>
    </row>
    <row r="7" spans="1:10" ht="25.5" customHeight="1">
      <c r="A7" s="62" t="s">
        <v>65</v>
      </c>
      <c r="B7" s="63">
        <f>C7/C13</f>
        <v>0.24294160348880062</v>
      </c>
      <c r="C7" s="64">
        <f t="shared" si="0"/>
        <v>762695</v>
      </c>
      <c r="D7" s="91">
        <f>C7/C8-1</f>
        <v>-0.13710278692623523</v>
      </c>
      <c r="E7" s="131">
        <f>'[6]6. Ruch - Transport'!$E$9</f>
        <v>535752</v>
      </c>
      <c r="F7" s="85">
        <f>E7/E8-1</f>
        <v>-0.12303491805747435</v>
      </c>
      <c r="G7" s="131">
        <f>'[6]6. Ruch - Transport'!$G$9</f>
        <v>12751</v>
      </c>
      <c r="H7" s="81">
        <f>G7/G8-1</f>
        <v>-0.08797653958944285</v>
      </c>
      <c r="I7" s="139">
        <f>'[6]6. Ruch - Transport'!$I$9</f>
        <v>214192</v>
      </c>
      <c r="J7" s="81">
        <f>I7/I8-1</f>
        <v>-0.17293999536643756</v>
      </c>
    </row>
    <row r="8" spans="1:10" ht="18" customHeight="1">
      <c r="A8" s="65"/>
      <c r="B8" s="66">
        <f>C8/C14</f>
        <v>0.2700002077213699</v>
      </c>
      <c r="C8" s="67">
        <f t="shared" si="0"/>
        <v>883877</v>
      </c>
      <c r="D8" s="94"/>
      <c r="E8" s="130">
        <f>'[6]6. Ruch - Transport'!$E$10</f>
        <v>610916</v>
      </c>
      <c r="F8" s="88"/>
      <c r="G8" s="130">
        <f>'[6]6. Ruch - Transport'!$G$10</f>
        <v>13981</v>
      </c>
      <c r="H8" s="84"/>
      <c r="I8" s="130">
        <f>'[6]6. Ruch - Transport'!$I$10</f>
        <v>258980</v>
      </c>
      <c r="J8" s="84"/>
    </row>
    <row r="9" spans="1:10" ht="25.5" customHeight="1">
      <c r="A9" s="62" t="s">
        <v>66</v>
      </c>
      <c r="B9" s="63">
        <f>C9/C13</f>
        <v>0.48419340278784245</v>
      </c>
      <c r="C9" s="64">
        <f t="shared" si="0"/>
        <v>1520085</v>
      </c>
      <c r="D9" s="91">
        <f>C9/C10-1</f>
        <v>0.05458416672043365</v>
      </c>
      <c r="E9" s="131">
        <f>'[6]6. Ruch - Transport'!$E$11</f>
        <v>1379930</v>
      </c>
      <c r="F9" s="85">
        <f>E9/E10-1</f>
        <v>0.072505850505308</v>
      </c>
      <c r="G9" s="131">
        <f>'[6]6. Ruch - Transport'!$G$11</f>
        <v>17300</v>
      </c>
      <c r="H9" s="81">
        <f>G9/G10-1</f>
        <v>0.059399877526025824</v>
      </c>
      <c r="I9" s="139">
        <f>'[6]6. Ruch - Transport'!$I$11</f>
        <v>122855</v>
      </c>
      <c r="J9" s="81">
        <f>I9/I10-1</f>
        <v>-0.11255020370423874</v>
      </c>
    </row>
    <row r="10" spans="1:10" ht="18" customHeight="1">
      <c r="A10" s="65"/>
      <c r="B10" s="66">
        <f>C10/C14</f>
        <v>0.44031034794551344</v>
      </c>
      <c r="C10" s="67">
        <f t="shared" si="0"/>
        <v>1441407</v>
      </c>
      <c r="D10" s="94"/>
      <c r="E10" s="130">
        <f>'[6]6. Ruch - Transport'!$E$12</f>
        <v>1286641</v>
      </c>
      <c r="F10" s="88"/>
      <c r="G10" s="130">
        <f>'[6]6. Ruch - Transport'!$G$12</f>
        <v>16330</v>
      </c>
      <c r="H10" s="84"/>
      <c r="I10" s="130">
        <f>'[6]6. Ruch - Transport'!$I$12</f>
        <v>138436</v>
      </c>
      <c r="J10" s="84"/>
    </row>
    <row r="11" spans="1:10" ht="25.5" customHeight="1" hidden="1">
      <c r="A11" s="62" t="s">
        <v>70</v>
      </c>
      <c r="B11" s="69">
        <f>C11/C13</f>
        <v>0</v>
      </c>
      <c r="C11" s="64">
        <f aca="true" t="shared" si="1" ref="C11:C24">E11+G11+I11</f>
        <v>0</v>
      </c>
      <c r="D11" s="283" t="e">
        <f>C11/C12-1</f>
        <v>#DIV/0!</v>
      </c>
      <c r="E11" s="131">
        <f>'[6]6a. Ruch - Transport gr. wewn.'!E13</f>
        <v>0</v>
      </c>
      <c r="F11" s="258" t="e">
        <f>E11/E12-1</f>
        <v>#DIV/0!</v>
      </c>
      <c r="G11" s="131">
        <f>'[6]6a. Ruch - Transport gr. wewn.'!G13</f>
        <v>0</v>
      </c>
      <c r="H11" s="259" t="e">
        <f>G11/G12-1</f>
        <v>#DIV/0!</v>
      </c>
      <c r="I11" s="131">
        <f>'[6]6a. Ruch - Transport gr. wewn.'!I13</f>
        <v>0</v>
      </c>
      <c r="J11" s="259" t="e">
        <f>I11/I12-1</f>
        <v>#DIV/0!</v>
      </c>
    </row>
    <row r="12" spans="1:10" ht="18" customHeight="1" hidden="1">
      <c r="A12" s="68"/>
      <c r="B12" s="69">
        <f>C12/C14</f>
        <v>0</v>
      </c>
      <c r="C12" s="67">
        <f t="shared" si="1"/>
        <v>0</v>
      </c>
      <c r="D12" s="95"/>
      <c r="E12" s="130">
        <f>'[6]6a. Ruch - Transport gr. wewn.'!E14</f>
        <v>0</v>
      </c>
      <c r="F12" s="90"/>
      <c r="G12" s="130">
        <f>'[6]6a. Ruch - Transport gr. wewn.'!G14</f>
        <v>0</v>
      </c>
      <c r="H12" s="89"/>
      <c r="I12" s="130">
        <f>'[6]6a. Ruch - Transport gr. wewn.'!I14</f>
        <v>0</v>
      </c>
      <c r="J12" s="70"/>
    </row>
    <row r="13" spans="1:10" s="12" customFormat="1" ht="25.5" customHeight="1">
      <c r="A13" s="596" t="s">
        <v>90</v>
      </c>
      <c r="B13" s="357"/>
      <c r="C13" s="343">
        <f>E13+G13+I13</f>
        <v>3139417</v>
      </c>
      <c r="D13" s="358">
        <f>C13/C14-1</f>
        <v>-0.04099411781956097</v>
      </c>
      <c r="E13" s="343">
        <f>E5+E7+E9+E11</f>
        <v>2734573</v>
      </c>
      <c r="F13" s="359">
        <f>E13/E14-1</f>
        <v>-0.023604607734830307</v>
      </c>
      <c r="G13" s="343">
        <f>G5+G7+G9+G11</f>
        <v>34066</v>
      </c>
      <c r="H13" s="358">
        <f>G13/G14-1</f>
        <v>-0.03128021384291646</v>
      </c>
      <c r="I13" s="343">
        <f>I5+I7+I9+I11</f>
        <v>370778</v>
      </c>
      <c r="J13" s="358">
        <f>I13/I14-1</f>
        <v>-0.15302626048500578</v>
      </c>
    </row>
    <row r="14" spans="1:10" s="12" customFormat="1" ht="12.75">
      <c r="A14" s="597"/>
      <c r="B14" s="360"/>
      <c r="C14" s="350">
        <f>E14+G14+I14</f>
        <v>3273616</v>
      </c>
      <c r="D14" s="361"/>
      <c r="E14" s="350">
        <f>E6+E8+E10+E12</f>
        <v>2800682</v>
      </c>
      <c r="F14" s="362"/>
      <c r="G14" s="350">
        <f>G6+G8+G10+G12</f>
        <v>35166</v>
      </c>
      <c r="H14" s="361"/>
      <c r="I14" s="350">
        <f>I6+I8+I10+I12</f>
        <v>437768</v>
      </c>
      <c r="J14" s="361"/>
    </row>
    <row r="15" spans="1:10" ht="25.5" customHeight="1" hidden="1">
      <c r="A15" s="62" t="s">
        <v>64</v>
      </c>
      <c r="B15" s="63" t="e">
        <f>C15/#REF!</f>
        <v>#REF!</v>
      </c>
      <c r="C15" s="64">
        <f t="shared" si="1"/>
        <v>0</v>
      </c>
      <c r="D15" s="91" t="e">
        <f>C15/C16-1</f>
        <v>#DIV/0!</v>
      </c>
      <c r="E15" s="131"/>
      <c r="F15" s="85" t="e">
        <f>E15/E16-1</f>
        <v>#DIV/0!</v>
      </c>
      <c r="G15" s="131"/>
      <c r="H15" s="81" t="e">
        <f>G15/G16-1</f>
        <v>#DIV/0!</v>
      </c>
      <c r="I15" s="139"/>
      <c r="J15" s="81" t="e">
        <f>I15/I16-1</f>
        <v>#DIV/0!</v>
      </c>
    </row>
    <row r="16" spans="1:10" ht="18" customHeight="1" hidden="1">
      <c r="A16" s="65"/>
      <c r="B16" s="66" t="e">
        <f>C16/#REF!</f>
        <v>#REF!</v>
      </c>
      <c r="C16" s="67">
        <f t="shared" si="1"/>
        <v>0</v>
      </c>
      <c r="D16" s="93"/>
      <c r="E16" s="130"/>
      <c r="F16" s="87"/>
      <c r="G16" s="130"/>
      <c r="H16" s="83"/>
      <c r="I16" s="130"/>
      <c r="J16" s="83"/>
    </row>
    <row r="17" spans="1:10" ht="25.5" customHeight="1" hidden="1">
      <c r="A17" s="68" t="s">
        <v>67</v>
      </c>
      <c r="B17" s="63" t="e">
        <f>C17/#REF!</f>
        <v>#REF!</v>
      </c>
      <c r="C17" s="64">
        <f t="shared" si="1"/>
        <v>0</v>
      </c>
      <c r="D17" s="91" t="e">
        <f>C17/C18-1</f>
        <v>#DIV/0!</v>
      </c>
      <c r="E17" s="131"/>
      <c r="F17" s="85" t="e">
        <f>E17/E18-1</f>
        <v>#DIV/0!</v>
      </c>
      <c r="G17" s="131"/>
      <c r="H17" s="81" t="e">
        <f>G17/G18-1</f>
        <v>#DIV/0!</v>
      </c>
      <c r="I17" s="131"/>
      <c r="J17" s="81" t="e">
        <f>I17/I18-1</f>
        <v>#DIV/0!</v>
      </c>
    </row>
    <row r="18" spans="1:10" ht="18" customHeight="1" hidden="1">
      <c r="A18" s="68"/>
      <c r="B18" s="66" t="e">
        <f>C18/#REF!</f>
        <v>#REF!</v>
      </c>
      <c r="C18" s="67">
        <f t="shared" si="1"/>
        <v>0</v>
      </c>
      <c r="D18" s="94"/>
      <c r="E18" s="130"/>
      <c r="F18" s="88"/>
      <c r="G18" s="130"/>
      <c r="H18" s="84"/>
      <c r="I18" s="130"/>
      <c r="J18" s="84"/>
    </row>
    <row r="19" spans="1:10" ht="25.5" customHeight="1" hidden="1">
      <c r="A19" s="62" t="s">
        <v>68</v>
      </c>
      <c r="B19" s="63" t="e">
        <f>C19/#REF!</f>
        <v>#REF!</v>
      </c>
      <c r="C19" s="64">
        <f t="shared" si="1"/>
        <v>0</v>
      </c>
      <c r="D19" s="91" t="e">
        <f>C19/C20-1</f>
        <v>#DIV/0!</v>
      </c>
      <c r="E19" s="131"/>
      <c r="F19" s="85" t="e">
        <f>E19/E20-1</f>
        <v>#DIV/0!</v>
      </c>
      <c r="G19" s="131"/>
      <c r="H19" s="81" t="e">
        <f>G19/G20-1</f>
        <v>#DIV/0!</v>
      </c>
      <c r="I19" s="131"/>
      <c r="J19" s="81" t="e">
        <f>I19/I20-1</f>
        <v>#DIV/0!</v>
      </c>
    </row>
    <row r="20" spans="1:10" ht="18" customHeight="1" hidden="1">
      <c r="A20" s="65"/>
      <c r="B20" s="66" t="e">
        <f>C20/#REF!</f>
        <v>#REF!</v>
      </c>
      <c r="C20" s="67">
        <f t="shared" si="1"/>
        <v>0</v>
      </c>
      <c r="D20" s="94"/>
      <c r="E20" s="130"/>
      <c r="F20" s="88"/>
      <c r="G20" s="130"/>
      <c r="H20" s="84"/>
      <c r="I20" s="130"/>
      <c r="J20" s="84"/>
    </row>
    <row r="21" spans="1:10" ht="25.5" customHeight="1" hidden="1">
      <c r="A21" s="68" t="s">
        <v>69</v>
      </c>
      <c r="B21" s="63" t="e">
        <f>C21/#REF!</f>
        <v>#REF!</v>
      </c>
      <c r="C21" s="64">
        <f t="shared" si="1"/>
        <v>0</v>
      </c>
      <c r="D21" s="91" t="e">
        <f>C21/C22-1</f>
        <v>#DIV/0!</v>
      </c>
      <c r="E21" s="131"/>
      <c r="F21" s="85" t="e">
        <f>E21/E22-1</f>
        <v>#DIV/0!</v>
      </c>
      <c r="G21" s="131"/>
      <c r="H21" s="81" t="e">
        <f>G21/G22-1</f>
        <v>#DIV/0!</v>
      </c>
      <c r="I21" s="131"/>
      <c r="J21" s="81" t="e">
        <f>I21/I22-1</f>
        <v>#DIV/0!</v>
      </c>
    </row>
    <row r="22" spans="1:10" ht="18" customHeight="1" hidden="1">
      <c r="A22" s="68"/>
      <c r="B22" s="66" t="e">
        <f>C22/#REF!</f>
        <v>#REF!</v>
      </c>
      <c r="C22" s="67">
        <f t="shared" si="1"/>
        <v>0</v>
      </c>
      <c r="D22" s="94"/>
      <c r="E22" s="130"/>
      <c r="F22" s="88"/>
      <c r="G22" s="130"/>
      <c r="H22" s="84"/>
      <c r="I22" s="130"/>
      <c r="J22" s="84"/>
    </row>
    <row r="23" spans="1:10" s="12" customFormat="1" ht="25.5" customHeight="1" hidden="1">
      <c r="A23" s="598" t="s">
        <v>0</v>
      </c>
      <c r="B23" s="121" t="e">
        <f>C23/#REF!</f>
        <v>#REF!</v>
      </c>
      <c r="C23" s="119">
        <f t="shared" si="1"/>
        <v>0</v>
      </c>
      <c r="D23" s="122" t="e">
        <f>C23/C24-1</f>
        <v>#DIV/0!</v>
      </c>
      <c r="E23" s="119">
        <f>E15+E17+E19+E21</f>
        <v>0</v>
      </c>
      <c r="F23" s="123" t="e">
        <f>E23/E24-1</f>
        <v>#DIV/0!</v>
      </c>
      <c r="G23" s="119">
        <f>G15+G17+G19+G21</f>
        <v>0</v>
      </c>
      <c r="H23" s="122" t="e">
        <f>G23/G24-1</f>
        <v>#DIV/0!</v>
      </c>
      <c r="I23" s="119">
        <f>I15+I17+I19+I21</f>
        <v>0</v>
      </c>
      <c r="J23" s="122" t="e">
        <f>I23/I24-1</f>
        <v>#DIV/0!</v>
      </c>
    </row>
    <row r="24" spans="1:10" s="12" customFormat="1" ht="12.75" hidden="1">
      <c r="A24" s="599"/>
      <c r="B24" s="155" t="e">
        <f>C24/#REF!</f>
        <v>#REF!</v>
      </c>
      <c r="C24" s="37">
        <f t="shared" si="1"/>
        <v>0</v>
      </c>
      <c r="D24" s="156"/>
      <c r="E24" s="37">
        <f>E16+E18+E20+E22</f>
        <v>0</v>
      </c>
      <c r="F24" s="157"/>
      <c r="G24" s="37">
        <f>G16+G18+G20+G22</f>
        <v>0</v>
      </c>
      <c r="H24" s="156"/>
      <c r="I24" s="37">
        <f>I16+I18+I20+I22</f>
        <v>0</v>
      </c>
      <c r="J24" s="156"/>
    </row>
    <row r="25" spans="1:10" s="13" customFormat="1" ht="18.75" customHeight="1">
      <c r="A25" s="561" t="s">
        <v>46</v>
      </c>
      <c r="B25" s="562"/>
      <c r="C25" s="562"/>
      <c r="D25" s="562"/>
      <c r="E25" s="562"/>
      <c r="F25" s="562"/>
      <c r="G25" s="562"/>
      <c r="H25" s="562"/>
      <c r="I25" s="562"/>
      <c r="J25" s="562"/>
    </row>
    <row r="26" spans="1:10" s="13" customFormat="1" ht="18.75" customHeight="1">
      <c r="A26" s="317"/>
      <c r="B26" s="318"/>
      <c r="C26" s="318"/>
      <c r="D26" s="318"/>
      <c r="E26" s="318"/>
      <c r="F26" s="318"/>
      <c r="G26" s="318"/>
      <c r="H26" s="318"/>
      <c r="I26" s="318"/>
      <c r="J26" s="318"/>
    </row>
    <row r="27" spans="1:10" s="13" customFormat="1" ht="18.75" customHeight="1">
      <c r="A27" s="317"/>
      <c r="B27" s="318"/>
      <c r="C27" s="318"/>
      <c r="D27" s="318"/>
      <c r="E27" s="318"/>
      <c r="F27" s="318"/>
      <c r="G27" s="318"/>
      <c r="H27" s="318"/>
      <c r="I27" s="318"/>
      <c r="J27" s="318"/>
    </row>
  </sheetData>
  <sheetProtection selectLockedCells="1"/>
  <mergeCells count="3">
    <mergeCell ref="A13:A14"/>
    <mergeCell ref="A23:A24"/>
    <mergeCell ref="A25:J25"/>
  </mergeCells>
  <printOptions horizontalCentered="1" verticalCentered="1"/>
  <pageMargins left="0.4724409448818898" right="0.2755905511811024" top="0.8661417322834646" bottom="0.5905511811023623" header="0.5118110236220472" footer="0.31496062992125984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0">
    <pageSetUpPr fitToPage="1"/>
  </sheetPr>
  <dimension ref="A1:S113"/>
  <sheetViews>
    <sheetView showGridLines="0" showZeros="0" zoomScalePageLayoutView="0" workbookViewId="0" topLeftCell="A1">
      <pane xSplit="3" ySplit="3" topLeftCell="D4" activePane="bottomRight" state="frozen"/>
      <selection pane="topLeft" activeCell="F6" sqref="F6"/>
      <selection pane="topRight" activeCell="F6" sqref="F6"/>
      <selection pane="bottomLeft" activeCell="F6" sqref="F6"/>
      <selection pane="bottomRight" activeCell="A2" sqref="A2"/>
    </sheetView>
  </sheetViews>
  <sheetFormatPr defaultColWidth="9.00390625" defaultRowHeight="12.75"/>
  <cols>
    <col min="1" max="1" width="3.625" style="0" customWidth="1"/>
    <col min="2" max="2" width="23.25390625" style="2" customWidth="1"/>
    <col min="3" max="3" width="9.375" style="3" customWidth="1"/>
    <col min="4" max="8" width="6.00390625" style="4" customWidth="1"/>
    <col min="9" max="9" width="7.00390625" style="3" customWidth="1"/>
    <col min="10" max="15" width="6.00390625" style="4" customWidth="1"/>
    <col min="16" max="16" width="7.00390625" style="3" customWidth="1"/>
  </cols>
  <sheetData>
    <row r="1" spans="1:16" ht="29.25" customHeight="1">
      <c r="A1" s="604" t="s">
        <v>215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</row>
    <row r="2" spans="2:16" ht="12.75">
      <c r="B2" s="164" t="s">
        <v>94</v>
      </c>
      <c r="C2" s="244"/>
      <c r="D2" s="244"/>
      <c r="E2" s="244"/>
      <c r="F2" s="162"/>
      <c r="G2" s="162"/>
      <c r="H2" s="162"/>
      <c r="I2" s="163"/>
      <c r="J2" s="162"/>
      <c r="K2" s="162"/>
      <c r="L2" s="162"/>
      <c r="M2" s="162"/>
      <c r="N2" s="162"/>
      <c r="O2" s="162"/>
      <c r="P2" s="163"/>
    </row>
    <row r="3" spans="1:16" ht="88.5" customHeight="1">
      <c r="A3" s="605" t="s">
        <v>89</v>
      </c>
      <c r="B3" s="606"/>
      <c r="C3" s="363" t="s">
        <v>59</v>
      </c>
      <c r="D3" s="364" t="s">
        <v>63</v>
      </c>
      <c r="E3" s="365" t="s">
        <v>65</v>
      </c>
      <c r="F3" s="365" t="s">
        <v>66</v>
      </c>
      <c r="G3" s="366" t="s">
        <v>110</v>
      </c>
      <c r="H3" s="367" t="s">
        <v>111</v>
      </c>
      <c r="I3" s="368" t="s">
        <v>3</v>
      </c>
      <c r="J3" s="364" t="s">
        <v>64</v>
      </c>
      <c r="K3" s="365" t="s">
        <v>67</v>
      </c>
      <c r="L3" s="365" t="s">
        <v>68</v>
      </c>
      <c r="M3" s="365" t="s">
        <v>69</v>
      </c>
      <c r="N3" s="366" t="s">
        <v>112</v>
      </c>
      <c r="O3" s="369" t="s">
        <v>113</v>
      </c>
      <c r="P3" s="370" t="s">
        <v>4</v>
      </c>
    </row>
    <row r="4" spans="1:16" s="5" customFormat="1" ht="12.75">
      <c r="A4" s="288"/>
      <c r="B4" s="289" t="s">
        <v>170</v>
      </c>
      <c r="C4" s="290">
        <f aca="true" t="shared" si="0" ref="C4:C66">I4+P4</f>
        <v>2</v>
      </c>
      <c r="D4" s="291"/>
      <c r="E4" s="292"/>
      <c r="F4" s="292"/>
      <c r="G4" s="292"/>
      <c r="H4" s="293"/>
      <c r="I4" s="290">
        <f aca="true" t="shared" si="1" ref="I4:I66">SUM(D4:H4)</f>
        <v>0</v>
      </c>
      <c r="J4" s="291"/>
      <c r="K4" s="292"/>
      <c r="L4" s="292"/>
      <c r="M4" s="292">
        <v>1</v>
      </c>
      <c r="N4" s="292"/>
      <c r="O4" s="294">
        <v>1</v>
      </c>
      <c r="P4" s="295">
        <f aca="true" t="shared" si="2" ref="P4:P66">SUM(J4:O4)</f>
        <v>2</v>
      </c>
    </row>
    <row r="5" spans="1:16" s="5" customFormat="1" ht="12.75">
      <c r="A5" s="288"/>
      <c r="B5" s="289" t="s">
        <v>114</v>
      </c>
      <c r="C5" s="290">
        <f t="shared" si="0"/>
        <v>3</v>
      </c>
      <c r="D5" s="296"/>
      <c r="E5" s="297"/>
      <c r="F5" s="297"/>
      <c r="G5" s="297"/>
      <c r="H5" s="298"/>
      <c r="I5" s="299">
        <f t="shared" si="1"/>
        <v>0</v>
      </c>
      <c r="J5" s="296"/>
      <c r="K5" s="297"/>
      <c r="L5" s="297">
        <v>1</v>
      </c>
      <c r="M5" s="297">
        <v>2</v>
      </c>
      <c r="N5" s="297"/>
      <c r="O5" s="300"/>
      <c r="P5" s="295">
        <f t="shared" si="2"/>
        <v>3</v>
      </c>
    </row>
    <row r="6" spans="1:16" s="5" customFormat="1" ht="12.75">
      <c r="A6" s="288"/>
      <c r="B6" s="289" t="s">
        <v>181</v>
      </c>
      <c r="C6" s="290">
        <f t="shared" si="0"/>
        <v>1</v>
      </c>
      <c r="D6" s="291">
        <v>1</v>
      </c>
      <c r="E6" s="292"/>
      <c r="F6" s="292"/>
      <c r="G6" s="292"/>
      <c r="H6" s="293"/>
      <c r="I6" s="290">
        <f t="shared" si="1"/>
        <v>1</v>
      </c>
      <c r="J6" s="291"/>
      <c r="K6" s="292"/>
      <c r="L6" s="292"/>
      <c r="M6" s="292"/>
      <c r="N6" s="292"/>
      <c r="O6" s="294"/>
      <c r="P6" s="295">
        <f t="shared" si="2"/>
        <v>0</v>
      </c>
    </row>
    <row r="7" spans="1:16" s="5" customFormat="1" ht="12.75">
      <c r="A7" s="288"/>
      <c r="B7" s="289" t="s">
        <v>124</v>
      </c>
      <c r="C7" s="290">
        <f t="shared" si="0"/>
        <v>5</v>
      </c>
      <c r="D7" s="296"/>
      <c r="E7" s="297"/>
      <c r="F7" s="297"/>
      <c r="G7" s="297"/>
      <c r="H7" s="298">
        <v>5</v>
      </c>
      <c r="I7" s="299">
        <f t="shared" si="1"/>
        <v>5</v>
      </c>
      <c r="J7" s="296"/>
      <c r="K7" s="297"/>
      <c r="L7" s="297"/>
      <c r="M7" s="297"/>
      <c r="N7" s="297"/>
      <c r="O7" s="300"/>
      <c r="P7" s="295">
        <f t="shared" si="2"/>
        <v>0</v>
      </c>
    </row>
    <row r="8" spans="1:16" s="5" customFormat="1" ht="12.75">
      <c r="A8" s="288"/>
      <c r="B8" s="289" t="s">
        <v>115</v>
      </c>
      <c r="C8" s="290">
        <f t="shared" si="0"/>
        <v>7</v>
      </c>
      <c r="D8" s="291">
        <v>4</v>
      </c>
      <c r="E8" s="292"/>
      <c r="F8" s="292"/>
      <c r="G8" s="292"/>
      <c r="H8" s="293">
        <v>1</v>
      </c>
      <c r="I8" s="290">
        <f t="shared" si="1"/>
        <v>5</v>
      </c>
      <c r="J8" s="291"/>
      <c r="K8" s="292"/>
      <c r="L8" s="292"/>
      <c r="M8" s="292">
        <v>2</v>
      </c>
      <c r="N8" s="292"/>
      <c r="O8" s="294"/>
      <c r="P8" s="295">
        <f t="shared" si="2"/>
        <v>2</v>
      </c>
    </row>
    <row r="9" spans="1:16" s="5" customFormat="1" ht="12.75">
      <c r="A9" s="288"/>
      <c r="B9" s="289" t="s">
        <v>136</v>
      </c>
      <c r="C9" s="290">
        <f t="shared" si="0"/>
        <v>4</v>
      </c>
      <c r="D9" s="296">
        <v>1</v>
      </c>
      <c r="E9" s="297"/>
      <c r="F9" s="297"/>
      <c r="G9" s="297"/>
      <c r="H9" s="298"/>
      <c r="I9" s="299">
        <f t="shared" si="1"/>
        <v>1</v>
      </c>
      <c r="J9" s="296">
        <v>1</v>
      </c>
      <c r="K9" s="297"/>
      <c r="L9" s="297"/>
      <c r="M9" s="297">
        <v>2</v>
      </c>
      <c r="N9" s="297"/>
      <c r="O9" s="300"/>
      <c r="P9" s="295">
        <f t="shared" si="2"/>
        <v>3</v>
      </c>
    </row>
    <row r="10" spans="1:16" s="5" customFormat="1" ht="12.75">
      <c r="A10" s="288"/>
      <c r="B10" s="289" t="s">
        <v>196</v>
      </c>
      <c r="C10" s="290">
        <f t="shared" si="0"/>
        <v>1</v>
      </c>
      <c r="D10" s="296"/>
      <c r="E10" s="297"/>
      <c r="F10" s="297"/>
      <c r="G10" s="297"/>
      <c r="H10" s="298"/>
      <c r="I10" s="299">
        <f t="shared" si="1"/>
        <v>0</v>
      </c>
      <c r="J10" s="296"/>
      <c r="K10" s="297"/>
      <c r="L10" s="297"/>
      <c r="M10" s="297">
        <v>1</v>
      </c>
      <c r="N10" s="297"/>
      <c r="O10" s="300"/>
      <c r="P10" s="295">
        <f t="shared" si="2"/>
        <v>1</v>
      </c>
    </row>
    <row r="11" spans="1:16" s="5" customFormat="1" ht="12.75">
      <c r="A11" s="288"/>
      <c r="B11" s="289" t="s">
        <v>116</v>
      </c>
      <c r="C11" s="290">
        <f t="shared" si="0"/>
        <v>3</v>
      </c>
      <c r="D11" s="291"/>
      <c r="E11" s="292"/>
      <c r="F11" s="292"/>
      <c r="G11" s="292"/>
      <c r="H11" s="293"/>
      <c r="I11" s="290">
        <f t="shared" si="1"/>
        <v>0</v>
      </c>
      <c r="J11" s="291"/>
      <c r="K11" s="292"/>
      <c r="L11" s="292"/>
      <c r="M11" s="292">
        <v>1</v>
      </c>
      <c r="N11" s="292"/>
      <c r="O11" s="294">
        <v>2</v>
      </c>
      <c r="P11" s="295">
        <f t="shared" si="2"/>
        <v>3</v>
      </c>
    </row>
    <row r="12" spans="1:16" s="5" customFormat="1" ht="12.75">
      <c r="A12" s="288"/>
      <c r="B12" s="289" t="s">
        <v>137</v>
      </c>
      <c r="C12" s="290">
        <f t="shared" si="0"/>
        <v>3</v>
      </c>
      <c r="D12" s="296"/>
      <c r="E12" s="297"/>
      <c r="F12" s="297"/>
      <c r="G12" s="297"/>
      <c r="H12" s="298"/>
      <c r="I12" s="299">
        <f t="shared" si="1"/>
        <v>0</v>
      </c>
      <c r="J12" s="296"/>
      <c r="K12" s="297"/>
      <c r="L12" s="297"/>
      <c r="M12" s="297">
        <v>3</v>
      </c>
      <c r="N12" s="297"/>
      <c r="O12" s="300"/>
      <c r="P12" s="295">
        <f t="shared" si="2"/>
        <v>3</v>
      </c>
    </row>
    <row r="13" spans="1:16" s="5" customFormat="1" ht="12.75">
      <c r="A13" s="288"/>
      <c r="B13" s="289" t="s">
        <v>95</v>
      </c>
      <c r="C13" s="290">
        <f t="shared" si="0"/>
        <v>79</v>
      </c>
      <c r="D13" s="291"/>
      <c r="E13" s="292">
        <v>66</v>
      </c>
      <c r="F13" s="292"/>
      <c r="G13" s="292"/>
      <c r="H13" s="293"/>
      <c r="I13" s="290">
        <f t="shared" si="1"/>
        <v>66</v>
      </c>
      <c r="J13" s="291">
        <v>5</v>
      </c>
      <c r="K13" s="292"/>
      <c r="L13" s="292">
        <v>3</v>
      </c>
      <c r="M13" s="292">
        <v>4</v>
      </c>
      <c r="N13" s="292"/>
      <c r="O13" s="294">
        <v>1</v>
      </c>
      <c r="P13" s="295">
        <f t="shared" si="2"/>
        <v>13</v>
      </c>
    </row>
    <row r="14" spans="1:16" s="5" customFormat="1" ht="12.75">
      <c r="A14" s="288"/>
      <c r="B14" s="289" t="s">
        <v>197</v>
      </c>
      <c r="C14" s="290">
        <f t="shared" si="0"/>
        <v>1</v>
      </c>
      <c r="D14" s="296"/>
      <c r="E14" s="297"/>
      <c r="F14" s="297"/>
      <c r="G14" s="297"/>
      <c r="H14" s="298"/>
      <c r="I14" s="299">
        <f t="shared" si="1"/>
        <v>0</v>
      </c>
      <c r="J14" s="296"/>
      <c r="K14" s="297"/>
      <c r="L14" s="297"/>
      <c r="M14" s="297">
        <v>1</v>
      </c>
      <c r="N14" s="297"/>
      <c r="O14" s="300"/>
      <c r="P14" s="295">
        <f t="shared" si="2"/>
        <v>1</v>
      </c>
    </row>
    <row r="15" spans="1:16" s="5" customFormat="1" ht="11.25" customHeight="1">
      <c r="A15" s="288"/>
      <c r="B15" s="289" t="s">
        <v>132</v>
      </c>
      <c r="C15" s="290">
        <f t="shared" si="0"/>
        <v>2</v>
      </c>
      <c r="D15" s="291"/>
      <c r="E15" s="292"/>
      <c r="F15" s="292"/>
      <c r="G15" s="292"/>
      <c r="H15" s="293"/>
      <c r="I15" s="290">
        <f t="shared" si="1"/>
        <v>0</v>
      </c>
      <c r="J15" s="291"/>
      <c r="K15" s="292">
        <v>1</v>
      </c>
      <c r="L15" s="292"/>
      <c r="M15" s="292">
        <v>1</v>
      </c>
      <c r="N15" s="292"/>
      <c r="O15" s="294"/>
      <c r="P15" s="295">
        <f t="shared" si="2"/>
        <v>2</v>
      </c>
    </row>
    <row r="16" spans="1:16" s="5" customFormat="1" ht="12.75">
      <c r="A16" s="288"/>
      <c r="B16" s="289" t="s">
        <v>165</v>
      </c>
      <c r="C16" s="290">
        <f t="shared" si="0"/>
        <v>1</v>
      </c>
      <c r="D16" s="296"/>
      <c r="E16" s="297"/>
      <c r="F16" s="297"/>
      <c r="G16" s="297"/>
      <c r="H16" s="298"/>
      <c r="I16" s="299">
        <f t="shared" si="1"/>
        <v>0</v>
      </c>
      <c r="J16" s="296">
        <v>1</v>
      </c>
      <c r="K16" s="297"/>
      <c r="L16" s="297"/>
      <c r="M16" s="297"/>
      <c r="N16" s="297"/>
      <c r="O16" s="300"/>
      <c r="P16" s="295">
        <f t="shared" si="2"/>
        <v>1</v>
      </c>
    </row>
    <row r="17" spans="1:16" s="5" customFormat="1" ht="12.75">
      <c r="A17" s="288"/>
      <c r="B17" s="289" t="s">
        <v>96</v>
      </c>
      <c r="C17" s="290">
        <f t="shared" si="0"/>
        <v>8</v>
      </c>
      <c r="D17" s="291"/>
      <c r="E17" s="292"/>
      <c r="F17" s="292"/>
      <c r="G17" s="292"/>
      <c r="H17" s="293"/>
      <c r="I17" s="290">
        <f t="shared" si="1"/>
        <v>0</v>
      </c>
      <c r="J17" s="291">
        <v>1</v>
      </c>
      <c r="K17" s="292">
        <v>1</v>
      </c>
      <c r="L17" s="292">
        <v>3</v>
      </c>
      <c r="M17" s="292">
        <v>2</v>
      </c>
      <c r="N17" s="292">
        <v>1</v>
      </c>
      <c r="O17" s="294"/>
      <c r="P17" s="295">
        <f t="shared" si="2"/>
        <v>8</v>
      </c>
    </row>
    <row r="18" spans="1:16" s="5" customFormat="1" ht="12.75">
      <c r="A18" s="288"/>
      <c r="B18" s="289" t="s">
        <v>198</v>
      </c>
      <c r="C18" s="290">
        <f t="shared" si="0"/>
        <v>1</v>
      </c>
      <c r="D18" s="296"/>
      <c r="E18" s="297"/>
      <c r="F18" s="297"/>
      <c r="G18" s="297"/>
      <c r="H18" s="298"/>
      <c r="I18" s="299">
        <f t="shared" si="1"/>
        <v>0</v>
      </c>
      <c r="J18" s="296"/>
      <c r="K18" s="297"/>
      <c r="L18" s="297"/>
      <c r="M18" s="297">
        <v>1</v>
      </c>
      <c r="N18" s="297"/>
      <c r="O18" s="300"/>
      <c r="P18" s="295">
        <f t="shared" si="2"/>
        <v>1</v>
      </c>
    </row>
    <row r="19" spans="1:16" s="5" customFormat="1" ht="12.75">
      <c r="A19" s="288"/>
      <c r="B19" s="289" t="s">
        <v>138</v>
      </c>
      <c r="C19" s="290">
        <f t="shared" si="0"/>
        <v>2</v>
      </c>
      <c r="D19" s="291"/>
      <c r="E19" s="292"/>
      <c r="F19" s="292"/>
      <c r="G19" s="292"/>
      <c r="H19" s="293"/>
      <c r="I19" s="290">
        <f t="shared" si="1"/>
        <v>0</v>
      </c>
      <c r="J19" s="291"/>
      <c r="K19" s="292"/>
      <c r="L19" s="292"/>
      <c r="M19" s="292">
        <v>2</v>
      </c>
      <c r="N19" s="292"/>
      <c r="O19" s="294"/>
      <c r="P19" s="295">
        <f t="shared" si="2"/>
        <v>2</v>
      </c>
    </row>
    <row r="20" spans="1:16" s="5" customFormat="1" ht="12.75">
      <c r="A20" s="288"/>
      <c r="B20" s="289" t="s">
        <v>120</v>
      </c>
      <c r="C20" s="290">
        <f t="shared" si="0"/>
        <v>1</v>
      </c>
      <c r="D20" s="296"/>
      <c r="E20" s="297"/>
      <c r="F20" s="297"/>
      <c r="G20" s="297"/>
      <c r="H20" s="298"/>
      <c r="I20" s="299">
        <f t="shared" si="1"/>
        <v>0</v>
      </c>
      <c r="J20" s="296">
        <v>1</v>
      </c>
      <c r="K20" s="297"/>
      <c r="L20" s="297"/>
      <c r="M20" s="297"/>
      <c r="N20" s="297"/>
      <c r="O20" s="300"/>
      <c r="P20" s="295">
        <f t="shared" si="2"/>
        <v>1</v>
      </c>
    </row>
    <row r="21" spans="1:16" s="5" customFormat="1" ht="12.75">
      <c r="A21" s="288"/>
      <c r="B21" s="289" t="s">
        <v>139</v>
      </c>
      <c r="C21" s="290">
        <f t="shared" si="0"/>
        <v>1</v>
      </c>
      <c r="D21" s="291"/>
      <c r="E21" s="292"/>
      <c r="F21" s="292">
        <v>1</v>
      </c>
      <c r="G21" s="292"/>
      <c r="H21" s="293"/>
      <c r="I21" s="290">
        <f t="shared" si="1"/>
        <v>1</v>
      </c>
      <c r="J21" s="291"/>
      <c r="K21" s="292"/>
      <c r="L21" s="292"/>
      <c r="M21" s="292"/>
      <c r="N21" s="292"/>
      <c r="O21" s="294"/>
      <c r="P21" s="295">
        <f t="shared" si="2"/>
        <v>0</v>
      </c>
    </row>
    <row r="22" spans="1:16" s="5" customFormat="1" ht="12.75">
      <c r="A22" s="288"/>
      <c r="B22" s="289" t="s">
        <v>152</v>
      </c>
      <c r="C22" s="290">
        <f t="shared" si="0"/>
        <v>1</v>
      </c>
      <c r="D22" s="296"/>
      <c r="E22" s="297"/>
      <c r="F22" s="297"/>
      <c r="G22" s="297"/>
      <c r="H22" s="298"/>
      <c r="I22" s="299">
        <f t="shared" si="1"/>
        <v>0</v>
      </c>
      <c r="J22" s="296"/>
      <c r="K22" s="297"/>
      <c r="L22" s="297"/>
      <c r="M22" s="297">
        <v>1</v>
      </c>
      <c r="N22" s="297"/>
      <c r="O22" s="300"/>
      <c r="P22" s="295">
        <f t="shared" si="2"/>
        <v>1</v>
      </c>
    </row>
    <row r="23" spans="1:16" s="5" customFormat="1" ht="12.75">
      <c r="A23" s="288"/>
      <c r="B23" s="289" t="s">
        <v>199</v>
      </c>
      <c r="C23" s="290">
        <f t="shared" si="0"/>
        <v>1</v>
      </c>
      <c r="D23" s="291"/>
      <c r="E23" s="292"/>
      <c r="F23" s="292"/>
      <c r="G23" s="292"/>
      <c r="H23" s="293"/>
      <c r="I23" s="290">
        <f t="shared" si="1"/>
        <v>0</v>
      </c>
      <c r="J23" s="291"/>
      <c r="K23" s="292"/>
      <c r="L23" s="292"/>
      <c r="M23" s="292">
        <v>1</v>
      </c>
      <c r="N23" s="292"/>
      <c r="O23" s="294"/>
      <c r="P23" s="295">
        <f t="shared" si="2"/>
        <v>1</v>
      </c>
    </row>
    <row r="24" spans="1:16" s="5" customFormat="1" ht="12.75">
      <c r="A24" s="288"/>
      <c r="B24" s="137" t="s">
        <v>121</v>
      </c>
      <c r="C24" s="290">
        <f t="shared" si="0"/>
        <v>1</v>
      </c>
      <c r="D24" s="291"/>
      <c r="E24" s="292"/>
      <c r="F24" s="292"/>
      <c r="G24" s="292"/>
      <c r="H24" s="293"/>
      <c r="I24" s="290">
        <f t="shared" si="1"/>
        <v>0</v>
      </c>
      <c r="J24" s="291"/>
      <c r="K24" s="292"/>
      <c r="L24" s="292"/>
      <c r="M24" s="292">
        <v>1</v>
      </c>
      <c r="N24" s="292"/>
      <c r="O24" s="294"/>
      <c r="P24" s="295">
        <f t="shared" si="2"/>
        <v>1</v>
      </c>
    </row>
    <row r="25" spans="1:16" s="5" customFormat="1" ht="12.75">
      <c r="A25" s="288"/>
      <c r="B25" s="289" t="s">
        <v>182</v>
      </c>
      <c r="C25" s="290">
        <f t="shared" si="0"/>
        <v>4</v>
      </c>
      <c r="D25" s="296"/>
      <c r="E25" s="297"/>
      <c r="F25" s="297"/>
      <c r="G25" s="297"/>
      <c r="H25" s="298"/>
      <c r="I25" s="299">
        <f t="shared" si="1"/>
        <v>0</v>
      </c>
      <c r="J25" s="296"/>
      <c r="K25" s="297"/>
      <c r="L25" s="297"/>
      <c r="M25" s="297">
        <v>3</v>
      </c>
      <c r="N25" s="297"/>
      <c r="O25" s="300">
        <v>1</v>
      </c>
      <c r="P25" s="295">
        <f t="shared" si="2"/>
        <v>4</v>
      </c>
    </row>
    <row r="26" spans="1:16" s="5" customFormat="1" ht="12.75">
      <c r="A26" s="288"/>
      <c r="B26" s="289" t="s">
        <v>200</v>
      </c>
      <c r="C26" s="290">
        <f t="shared" si="0"/>
        <v>1</v>
      </c>
      <c r="D26" s="291"/>
      <c r="E26" s="292"/>
      <c r="F26" s="292"/>
      <c r="G26" s="292"/>
      <c r="H26" s="293"/>
      <c r="I26" s="290">
        <f t="shared" si="1"/>
        <v>0</v>
      </c>
      <c r="J26" s="291"/>
      <c r="K26" s="292"/>
      <c r="L26" s="292"/>
      <c r="M26" s="292">
        <v>1</v>
      </c>
      <c r="N26" s="292"/>
      <c r="O26" s="294"/>
      <c r="P26" s="295">
        <f t="shared" si="2"/>
        <v>1</v>
      </c>
    </row>
    <row r="27" spans="1:16" s="5" customFormat="1" ht="12.75">
      <c r="A27" s="288"/>
      <c r="B27" s="289" t="s">
        <v>97</v>
      </c>
      <c r="C27" s="290">
        <f t="shared" si="0"/>
        <v>41</v>
      </c>
      <c r="D27" s="296"/>
      <c r="E27" s="297">
        <v>17</v>
      </c>
      <c r="F27" s="297">
        <v>4</v>
      </c>
      <c r="G27" s="297"/>
      <c r="H27" s="298">
        <v>8</v>
      </c>
      <c r="I27" s="299">
        <f t="shared" si="1"/>
        <v>29</v>
      </c>
      <c r="J27" s="296">
        <v>1</v>
      </c>
      <c r="K27" s="297"/>
      <c r="L27" s="297">
        <v>1</v>
      </c>
      <c r="M27" s="297">
        <v>9</v>
      </c>
      <c r="N27" s="297"/>
      <c r="O27" s="300">
        <v>1</v>
      </c>
      <c r="P27" s="295">
        <f t="shared" si="2"/>
        <v>12</v>
      </c>
    </row>
    <row r="28" spans="2:16" s="5" customFormat="1" ht="12.75">
      <c r="B28" s="289" t="s">
        <v>201</v>
      </c>
      <c r="C28" s="290">
        <f t="shared" si="0"/>
        <v>1</v>
      </c>
      <c r="D28" s="291"/>
      <c r="E28" s="292"/>
      <c r="F28" s="292"/>
      <c r="G28" s="292"/>
      <c r="H28" s="293"/>
      <c r="I28" s="290">
        <f t="shared" si="1"/>
        <v>0</v>
      </c>
      <c r="J28" s="291"/>
      <c r="K28" s="292"/>
      <c r="L28" s="292"/>
      <c r="M28" s="292"/>
      <c r="N28" s="292">
        <v>1</v>
      </c>
      <c r="O28" s="294"/>
      <c r="P28" s="295">
        <f t="shared" si="2"/>
        <v>1</v>
      </c>
    </row>
    <row r="29" spans="1:16" s="5" customFormat="1" ht="12.75">
      <c r="A29" s="288"/>
      <c r="B29" s="289" t="s">
        <v>98</v>
      </c>
      <c r="C29" s="290">
        <f t="shared" si="0"/>
        <v>17</v>
      </c>
      <c r="D29" s="291"/>
      <c r="E29" s="292"/>
      <c r="F29" s="292"/>
      <c r="G29" s="292"/>
      <c r="H29" s="293"/>
      <c r="I29" s="290">
        <f t="shared" si="1"/>
        <v>0</v>
      </c>
      <c r="J29" s="291"/>
      <c r="K29" s="292"/>
      <c r="L29" s="292">
        <v>2</v>
      </c>
      <c r="M29" s="292">
        <v>12</v>
      </c>
      <c r="N29" s="292"/>
      <c r="O29" s="294">
        <v>3</v>
      </c>
      <c r="P29" s="295">
        <f t="shared" si="2"/>
        <v>17</v>
      </c>
    </row>
    <row r="30" spans="1:16" s="5" customFormat="1" ht="12.75">
      <c r="A30" s="288"/>
      <c r="B30" s="289" t="s">
        <v>99</v>
      </c>
      <c r="C30" s="290">
        <f t="shared" si="0"/>
        <v>19</v>
      </c>
      <c r="D30" s="291"/>
      <c r="E30" s="292">
        <v>4</v>
      </c>
      <c r="F30" s="292"/>
      <c r="G30" s="292"/>
      <c r="H30" s="293">
        <v>3</v>
      </c>
      <c r="I30" s="290">
        <f t="shared" si="1"/>
        <v>7</v>
      </c>
      <c r="J30" s="291"/>
      <c r="K30" s="292">
        <v>2</v>
      </c>
      <c r="L30" s="292"/>
      <c r="M30" s="292">
        <v>3</v>
      </c>
      <c r="N30" s="292">
        <v>7</v>
      </c>
      <c r="O30" s="294"/>
      <c r="P30" s="295">
        <f t="shared" si="2"/>
        <v>12</v>
      </c>
    </row>
    <row r="31" spans="1:19" s="5" customFormat="1" ht="12.75">
      <c r="A31" s="288"/>
      <c r="B31" s="289" t="s">
        <v>180</v>
      </c>
      <c r="C31" s="290">
        <f t="shared" si="0"/>
        <v>1</v>
      </c>
      <c r="D31" s="296"/>
      <c r="E31" s="297"/>
      <c r="F31" s="297"/>
      <c r="G31" s="297"/>
      <c r="H31" s="298"/>
      <c r="I31" s="299">
        <f t="shared" si="1"/>
        <v>0</v>
      </c>
      <c r="J31" s="296"/>
      <c r="K31" s="297"/>
      <c r="L31" s="297"/>
      <c r="M31" s="297">
        <v>1</v>
      </c>
      <c r="N31" s="297"/>
      <c r="O31" s="300"/>
      <c r="P31" s="301">
        <f t="shared" si="2"/>
        <v>1</v>
      </c>
      <c r="R31"/>
      <c r="S31"/>
    </row>
    <row r="32" spans="1:19" s="5" customFormat="1" ht="12.75">
      <c r="A32" s="288"/>
      <c r="B32" s="289" t="s">
        <v>140</v>
      </c>
      <c r="C32" s="290">
        <f t="shared" si="0"/>
        <v>1</v>
      </c>
      <c r="D32" s="296"/>
      <c r="E32" s="297"/>
      <c r="F32" s="297"/>
      <c r="G32" s="297"/>
      <c r="H32" s="298"/>
      <c r="I32" s="299">
        <f t="shared" si="1"/>
        <v>0</v>
      </c>
      <c r="J32" s="296"/>
      <c r="K32" s="297"/>
      <c r="L32" s="297"/>
      <c r="M32" s="297">
        <v>1</v>
      </c>
      <c r="N32" s="297"/>
      <c r="O32" s="300"/>
      <c r="P32" s="301">
        <f t="shared" si="2"/>
        <v>1</v>
      </c>
      <c r="R32"/>
      <c r="S32"/>
    </row>
    <row r="33" spans="1:19" s="5" customFormat="1" ht="12.75">
      <c r="A33" s="288"/>
      <c r="B33" s="289" t="s">
        <v>125</v>
      </c>
      <c r="C33" s="290">
        <f t="shared" si="0"/>
        <v>1</v>
      </c>
      <c r="D33" s="291"/>
      <c r="E33" s="292"/>
      <c r="F33" s="292"/>
      <c r="G33" s="292"/>
      <c r="H33" s="293"/>
      <c r="I33" s="290">
        <f t="shared" si="1"/>
        <v>0</v>
      </c>
      <c r="J33" s="291"/>
      <c r="K33" s="292"/>
      <c r="L33" s="292"/>
      <c r="M33" s="292">
        <v>1</v>
      </c>
      <c r="N33" s="292"/>
      <c r="O33" s="294"/>
      <c r="P33" s="295">
        <f t="shared" si="2"/>
        <v>1</v>
      </c>
      <c r="R33"/>
      <c r="S33"/>
    </row>
    <row r="34" spans="1:19" s="5" customFormat="1" ht="12.75">
      <c r="A34" s="288"/>
      <c r="B34" s="289" t="s">
        <v>202</v>
      </c>
      <c r="C34" s="290">
        <f t="shared" si="0"/>
        <v>2</v>
      </c>
      <c r="D34" s="296"/>
      <c r="E34" s="297"/>
      <c r="F34" s="297"/>
      <c r="G34" s="297"/>
      <c r="H34" s="298"/>
      <c r="I34" s="299">
        <f t="shared" si="1"/>
        <v>0</v>
      </c>
      <c r="J34" s="296"/>
      <c r="K34" s="297"/>
      <c r="L34" s="297"/>
      <c r="M34" s="297">
        <v>1</v>
      </c>
      <c r="N34" s="297">
        <v>1</v>
      </c>
      <c r="O34" s="300"/>
      <c r="P34" s="301">
        <f t="shared" si="2"/>
        <v>2</v>
      </c>
      <c r="R34"/>
      <c r="S34"/>
    </row>
    <row r="35" spans="1:19" s="5" customFormat="1" ht="12.75">
      <c r="A35" s="288"/>
      <c r="B35" s="289" t="s">
        <v>127</v>
      </c>
      <c r="C35" s="290">
        <f t="shared" si="0"/>
        <v>6</v>
      </c>
      <c r="D35" s="291"/>
      <c r="E35" s="292"/>
      <c r="F35" s="292"/>
      <c r="G35" s="292"/>
      <c r="H35" s="293">
        <v>1</v>
      </c>
      <c r="I35" s="290">
        <f t="shared" si="1"/>
        <v>1</v>
      </c>
      <c r="J35" s="291">
        <v>1</v>
      </c>
      <c r="K35" s="292"/>
      <c r="L35" s="292"/>
      <c r="M35" s="292">
        <v>4</v>
      </c>
      <c r="N35" s="292"/>
      <c r="O35" s="294"/>
      <c r="P35" s="295">
        <f t="shared" si="2"/>
        <v>5</v>
      </c>
      <c r="R35"/>
      <c r="S35" s="309"/>
    </row>
    <row r="36" spans="1:19" s="5" customFormat="1" ht="12.75">
      <c r="A36" s="288"/>
      <c r="B36" s="289" t="s">
        <v>153</v>
      </c>
      <c r="C36" s="290">
        <f t="shared" si="0"/>
        <v>2</v>
      </c>
      <c r="D36" s="291"/>
      <c r="E36" s="292"/>
      <c r="F36" s="292"/>
      <c r="G36" s="292"/>
      <c r="H36" s="293"/>
      <c r="I36" s="290">
        <f t="shared" si="1"/>
        <v>0</v>
      </c>
      <c r="J36" s="291"/>
      <c r="K36" s="292">
        <v>1</v>
      </c>
      <c r="L36" s="292"/>
      <c r="M36" s="292">
        <v>1</v>
      </c>
      <c r="N36" s="292"/>
      <c r="O36" s="294"/>
      <c r="P36" s="295">
        <f t="shared" si="2"/>
        <v>2</v>
      </c>
      <c r="R36"/>
      <c r="S36" s="309"/>
    </row>
    <row r="37" spans="1:19" s="5" customFormat="1" ht="12.75">
      <c r="A37" s="288"/>
      <c r="B37" s="289" t="s">
        <v>174</v>
      </c>
      <c r="C37" s="290">
        <f t="shared" si="0"/>
        <v>3</v>
      </c>
      <c r="D37" s="296"/>
      <c r="E37" s="297"/>
      <c r="F37" s="297"/>
      <c r="G37" s="297"/>
      <c r="H37" s="298"/>
      <c r="I37" s="299">
        <f t="shared" si="1"/>
        <v>0</v>
      </c>
      <c r="J37" s="296"/>
      <c r="K37" s="297">
        <v>2</v>
      </c>
      <c r="L37" s="297"/>
      <c r="M37" s="297">
        <v>1</v>
      </c>
      <c r="N37" s="297"/>
      <c r="O37" s="300"/>
      <c r="P37" s="301">
        <f t="shared" si="2"/>
        <v>3</v>
      </c>
      <c r="R37"/>
      <c r="S37" s="309"/>
    </row>
    <row r="38" spans="1:16" s="5" customFormat="1" ht="12.75">
      <c r="A38" s="288"/>
      <c r="B38" s="289" t="s">
        <v>128</v>
      </c>
      <c r="C38" s="290">
        <f>I38+P38</f>
        <v>1</v>
      </c>
      <c r="D38" s="296"/>
      <c r="E38" s="297"/>
      <c r="F38" s="297"/>
      <c r="G38" s="297"/>
      <c r="H38" s="298"/>
      <c r="I38" s="299">
        <f>SUM(D38:H38)</f>
        <v>0</v>
      </c>
      <c r="J38" s="296"/>
      <c r="K38" s="297"/>
      <c r="L38" s="297"/>
      <c r="M38" s="297">
        <v>1</v>
      </c>
      <c r="N38" s="297"/>
      <c r="O38" s="300"/>
      <c r="P38" s="295">
        <f>SUM(J38:O38)</f>
        <v>1</v>
      </c>
    </row>
    <row r="39" spans="1:19" s="5" customFormat="1" ht="12.75">
      <c r="A39" s="288"/>
      <c r="B39" s="289" t="s">
        <v>100</v>
      </c>
      <c r="C39" s="290">
        <f t="shared" si="0"/>
        <v>8</v>
      </c>
      <c r="D39" s="296"/>
      <c r="E39" s="297"/>
      <c r="F39" s="297">
        <v>3</v>
      </c>
      <c r="G39" s="297"/>
      <c r="H39" s="298"/>
      <c r="I39" s="299">
        <f t="shared" si="1"/>
        <v>3</v>
      </c>
      <c r="J39" s="296"/>
      <c r="K39" s="297"/>
      <c r="L39" s="297"/>
      <c r="M39" s="297">
        <v>5</v>
      </c>
      <c r="N39" s="297"/>
      <c r="O39" s="300"/>
      <c r="P39" s="301">
        <f t="shared" si="2"/>
        <v>5</v>
      </c>
      <c r="R39"/>
      <c r="S39" s="309"/>
    </row>
    <row r="40" spans="1:19" s="5" customFormat="1" ht="12.75">
      <c r="A40" s="288"/>
      <c r="B40" s="289" t="s">
        <v>203</v>
      </c>
      <c r="C40" s="290">
        <f t="shared" si="0"/>
        <v>2</v>
      </c>
      <c r="D40" s="291"/>
      <c r="E40" s="292"/>
      <c r="F40" s="292"/>
      <c r="G40" s="292"/>
      <c r="H40" s="293"/>
      <c r="I40" s="290">
        <f t="shared" si="1"/>
        <v>0</v>
      </c>
      <c r="J40" s="291"/>
      <c r="K40" s="292"/>
      <c r="L40" s="292"/>
      <c r="M40" s="292">
        <v>2</v>
      </c>
      <c r="N40" s="292"/>
      <c r="O40" s="294"/>
      <c r="P40" s="295">
        <f t="shared" si="2"/>
        <v>2</v>
      </c>
      <c r="R40"/>
      <c r="S40" s="309"/>
    </row>
    <row r="41" spans="1:19" s="5" customFormat="1" ht="12.75">
      <c r="A41" s="288"/>
      <c r="B41" s="289" t="s">
        <v>133</v>
      </c>
      <c r="C41" s="290">
        <f t="shared" si="0"/>
        <v>3</v>
      </c>
      <c r="D41" s="296"/>
      <c r="E41" s="297"/>
      <c r="F41" s="297"/>
      <c r="G41" s="297"/>
      <c r="H41" s="298"/>
      <c r="I41" s="299">
        <f t="shared" si="1"/>
        <v>0</v>
      </c>
      <c r="J41" s="296"/>
      <c r="K41" s="297">
        <v>1</v>
      </c>
      <c r="L41" s="297"/>
      <c r="M41" s="297">
        <v>2</v>
      </c>
      <c r="N41" s="297"/>
      <c r="O41" s="300"/>
      <c r="P41" s="295">
        <f t="shared" si="2"/>
        <v>3</v>
      </c>
      <c r="R41"/>
      <c r="S41" s="309"/>
    </row>
    <row r="42" spans="1:19" s="5" customFormat="1" ht="12" customHeight="1">
      <c r="A42" s="288"/>
      <c r="B42" s="307" t="s">
        <v>123</v>
      </c>
      <c r="C42" s="290">
        <f t="shared" si="0"/>
        <v>2</v>
      </c>
      <c r="D42" s="296"/>
      <c r="E42" s="297"/>
      <c r="F42" s="297"/>
      <c r="G42" s="297"/>
      <c r="H42" s="298"/>
      <c r="I42" s="299">
        <f t="shared" si="1"/>
        <v>0</v>
      </c>
      <c r="J42" s="296"/>
      <c r="K42" s="297"/>
      <c r="L42" s="297">
        <v>2</v>
      </c>
      <c r="M42" s="297"/>
      <c r="N42" s="297"/>
      <c r="O42" s="300"/>
      <c r="P42" s="295">
        <f t="shared" si="2"/>
        <v>2</v>
      </c>
      <c r="R42"/>
      <c r="S42" s="309"/>
    </row>
    <row r="43" spans="1:19" s="5" customFormat="1" ht="12" customHeight="1">
      <c r="A43" s="332"/>
      <c r="B43" s="307" t="s">
        <v>183</v>
      </c>
      <c r="C43" s="290">
        <f t="shared" si="0"/>
        <v>3</v>
      </c>
      <c r="D43" s="296"/>
      <c r="E43" s="297"/>
      <c r="F43" s="297"/>
      <c r="G43" s="297"/>
      <c r="H43" s="298"/>
      <c r="I43" s="299">
        <f t="shared" si="1"/>
        <v>0</v>
      </c>
      <c r="J43" s="296"/>
      <c r="K43" s="297"/>
      <c r="L43" s="297"/>
      <c r="M43" s="297">
        <v>3</v>
      </c>
      <c r="N43" s="297"/>
      <c r="O43" s="300"/>
      <c r="P43" s="295">
        <f t="shared" si="2"/>
        <v>3</v>
      </c>
      <c r="R43"/>
      <c r="S43" s="309"/>
    </row>
    <row r="44" spans="1:19" s="5" customFormat="1" ht="12" customHeight="1">
      <c r="A44" s="288"/>
      <c r="B44" s="289" t="s">
        <v>101</v>
      </c>
      <c r="C44" s="290">
        <f t="shared" si="0"/>
        <v>3</v>
      </c>
      <c r="D44" s="296"/>
      <c r="E44" s="297"/>
      <c r="F44" s="297"/>
      <c r="G44" s="297"/>
      <c r="H44" s="298">
        <v>1</v>
      </c>
      <c r="I44" s="299">
        <f t="shared" si="1"/>
        <v>1</v>
      </c>
      <c r="J44" s="296"/>
      <c r="K44" s="297"/>
      <c r="L44" s="297">
        <v>1</v>
      </c>
      <c r="M44" s="297">
        <v>1</v>
      </c>
      <c r="N44" s="297"/>
      <c r="O44" s="300"/>
      <c r="P44" s="295">
        <f t="shared" si="2"/>
        <v>2</v>
      </c>
      <c r="R44"/>
      <c r="S44" s="309"/>
    </row>
    <row r="45" spans="1:19" s="5" customFormat="1" ht="12.75">
      <c r="A45" s="288"/>
      <c r="B45" s="307" t="s">
        <v>204</v>
      </c>
      <c r="C45" s="290">
        <f t="shared" si="0"/>
        <v>1</v>
      </c>
      <c r="D45" s="291"/>
      <c r="E45" s="292"/>
      <c r="F45" s="292"/>
      <c r="G45" s="292"/>
      <c r="H45" s="293"/>
      <c r="I45" s="290">
        <f t="shared" si="1"/>
        <v>0</v>
      </c>
      <c r="J45" s="291"/>
      <c r="K45" s="292"/>
      <c r="L45" s="292"/>
      <c r="M45" s="292">
        <v>1</v>
      </c>
      <c r="N45" s="292"/>
      <c r="O45" s="294"/>
      <c r="P45" s="295">
        <f t="shared" si="2"/>
        <v>1</v>
      </c>
      <c r="R45"/>
      <c r="S45" s="309"/>
    </row>
    <row r="46" spans="1:19" s="5" customFormat="1" ht="12.75">
      <c r="A46" s="288"/>
      <c r="B46" s="289" t="s">
        <v>126</v>
      </c>
      <c r="C46" s="290">
        <f t="shared" si="0"/>
        <v>25</v>
      </c>
      <c r="D46" s="296"/>
      <c r="E46" s="297"/>
      <c r="F46" s="297"/>
      <c r="G46" s="297"/>
      <c r="H46" s="298"/>
      <c r="I46" s="299">
        <f t="shared" si="1"/>
        <v>0</v>
      </c>
      <c r="J46" s="296"/>
      <c r="K46" s="297"/>
      <c r="L46" s="297">
        <v>1</v>
      </c>
      <c r="M46" s="297">
        <v>17</v>
      </c>
      <c r="N46" s="297"/>
      <c r="O46" s="300">
        <v>7</v>
      </c>
      <c r="P46" s="295">
        <f t="shared" si="2"/>
        <v>25</v>
      </c>
      <c r="R46"/>
      <c r="S46" s="309"/>
    </row>
    <row r="47" spans="1:19" s="5" customFormat="1" ht="12.75">
      <c r="A47" s="288"/>
      <c r="B47" s="289" t="s">
        <v>141</v>
      </c>
      <c r="C47" s="290">
        <f t="shared" si="0"/>
        <v>1</v>
      </c>
      <c r="D47" s="291"/>
      <c r="E47" s="292"/>
      <c r="F47" s="292"/>
      <c r="G47" s="292"/>
      <c r="H47" s="293"/>
      <c r="I47" s="290">
        <f t="shared" si="1"/>
        <v>0</v>
      </c>
      <c r="J47" s="291"/>
      <c r="K47" s="292"/>
      <c r="L47" s="292"/>
      <c r="M47" s="292">
        <v>1</v>
      </c>
      <c r="N47" s="292"/>
      <c r="O47" s="294"/>
      <c r="P47" s="295">
        <f t="shared" si="2"/>
        <v>1</v>
      </c>
      <c r="R47"/>
      <c r="S47" s="309"/>
    </row>
    <row r="48" spans="1:16" s="5" customFormat="1" ht="12" customHeight="1">
      <c r="A48" s="288"/>
      <c r="B48" s="289" t="s">
        <v>102</v>
      </c>
      <c r="C48" s="290">
        <f>I48+P48</f>
        <v>95</v>
      </c>
      <c r="D48" s="296">
        <v>18</v>
      </c>
      <c r="E48" s="297">
        <v>26</v>
      </c>
      <c r="F48" s="297">
        <v>1</v>
      </c>
      <c r="G48" s="297">
        <v>2</v>
      </c>
      <c r="H48" s="298">
        <v>2</v>
      </c>
      <c r="I48" s="299">
        <f>SUM(D48:H48)</f>
        <v>49</v>
      </c>
      <c r="J48" s="296">
        <v>7</v>
      </c>
      <c r="K48" s="297">
        <v>6</v>
      </c>
      <c r="L48" s="297">
        <v>5</v>
      </c>
      <c r="M48" s="297">
        <v>28</v>
      </c>
      <c r="N48" s="297"/>
      <c r="O48" s="300"/>
      <c r="P48" s="295">
        <f>SUM(J48:O48)</f>
        <v>46</v>
      </c>
    </row>
    <row r="49" spans="1:19" s="5" customFormat="1" ht="12.75">
      <c r="A49" s="288"/>
      <c r="B49" s="289" t="s">
        <v>142</v>
      </c>
      <c r="C49" s="290">
        <f t="shared" si="0"/>
        <v>1</v>
      </c>
      <c r="D49" s="296"/>
      <c r="E49" s="297"/>
      <c r="F49" s="297"/>
      <c r="G49" s="297"/>
      <c r="H49" s="298"/>
      <c r="I49" s="299">
        <f t="shared" si="1"/>
        <v>0</v>
      </c>
      <c r="J49" s="296"/>
      <c r="K49" s="297"/>
      <c r="L49" s="297"/>
      <c r="M49" s="297">
        <v>1</v>
      </c>
      <c r="N49" s="297"/>
      <c r="O49" s="300"/>
      <c r="P49" s="295">
        <f t="shared" si="2"/>
        <v>1</v>
      </c>
      <c r="R49"/>
      <c r="S49" s="309"/>
    </row>
    <row r="50" spans="1:19" s="5" customFormat="1" ht="12.75">
      <c r="A50" s="288"/>
      <c r="B50" s="289" t="s">
        <v>175</v>
      </c>
      <c r="C50" s="290">
        <f t="shared" si="0"/>
        <v>1</v>
      </c>
      <c r="D50" s="291"/>
      <c r="E50" s="292"/>
      <c r="F50" s="292"/>
      <c r="G50" s="292"/>
      <c r="H50" s="293"/>
      <c r="I50" s="290">
        <f t="shared" si="1"/>
        <v>0</v>
      </c>
      <c r="J50" s="291"/>
      <c r="K50" s="292"/>
      <c r="L50" s="292"/>
      <c r="M50" s="292">
        <v>1</v>
      </c>
      <c r="N50" s="292"/>
      <c r="O50" s="294"/>
      <c r="P50" s="295">
        <f t="shared" si="2"/>
        <v>1</v>
      </c>
      <c r="R50"/>
      <c r="S50" s="309"/>
    </row>
    <row r="51" spans="1:19" s="5" customFormat="1" ht="12.75">
      <c r="A51" s="288"/>
      <c r="B51" s="289" t="s">
        <v>176</v>
      </c>
      <c r="C51" s="290">
        <f t="shared" si="0"/>
        <v>2</v>
      </c>
      <c r="D51" s="296"/>
      <c r="E51" s="297"/>
      <c r="F51" s="297"/>
      <c r="G51" s="297"/>
      <c r="H51" s="298"/>
      <c r="I51" s="299">
        <f t="shared" si="1"/>
        <v>0</v>
      </c>
      <c r="J51" s="296"/>
      <c r="K51" s="297"/>
      <c r="L51" s="297"/>
      <c r="M51" s="297">
        <v>2</v>
      </c>
      <c r="N51" s="297"/>
      <c r="O51" s="300"/>
      <c r="P51" s="295">
        <f t="shared" si="2"/>
        <v>2</v>
      </c>
      <c r="R51"/>
      <c r="S51" s="309"/>
    </row>
    <row r="52" spans="1:19" s="5" customFormat="1" ht="12.75">
      <c r="A52" s="288"/>
      <c r="B52" s="289" t="s">
        <v>177</v>
      </c>
      <c r="C52" s="290">
        <f t="shared" si="0"/>
        <v>3</v>
      </c>
      <c r="D52" s="291"/>
      <c r="E52" s="292"/>
      <c r="F52" s="292"/>
      <c r="G52" s="292"/>
      <c r="H52" s="293"/>
      <c r="I52" s="290">
        <f t="shared" si="1"/>
        <v>0</v>
      </c>
      <c r="J52" s="291"/>
      <c r="K52" s="292"/>
      <c r="L52" s="292"/>
      <c r="M52" s="292">
        <v>3</v>
      </c>
      <c r="N52" s="292"/>
      <c r="O52" s="294"/>
      <c r="P52" s="295">
        <f t="shared" si="2"/>
        <v>3</v>
      </c>
      <c r="R52"/>
      <c r="S52"/>
    </row>
    <row r="53" spans="1:19" s="5" customFormat="1" ht="12.75">
      <c r="A53" s="288"/>
      <c r="B53" s="289" t="s">
        <v>103</v>
      </c>
      <c r="C53" s="290">
        <f t="shared" si="0"/>
        <v>9</v>
      </c>
      <c r="D53" s="296"/>
      <c r="E53" s="297"/>
      <c r="F53" s="297"/>
      <c r="G53" s="297"/>
      <c r="H53" s="298"/>
      <c r="I53" s="299">
        <f t="shared" si="1"/>
        <v>0</v>
      </c>
      <c r="J53" s="296">
        <v>1</v>
      </c>
      <c r="K53" s="297"/>
      <c r="L53" s="297"/>
      <c r="M53" s="297">
        <v>5</v>
      </c>
      <c r="N53" s="297">
        <v>2</v>
      </c>
      <c r="O53" s="300">
        <v>1</v>
      </c>
      <c r="P53" s="295">
        <f t="shared" si="2"/>
        <v>9</v>
      </c>
      <c r="R53"/>
      <c r="S53" s="309"/>
    </row>
    <row r="54" spans="1:19" s="5" customFormat="1" ht="12.75">
      <c r="A54" s="288"/>
      <c r="B54" s="289" t="s">
        <v>184</v>
      </c>
      <c r="C54" s="290">
        <f t="shared" si="0"/>
        <v>1</v>
      </c>
      <c r="D54" s="291"/>
      <c r="E54" s="292"/>
      <c r="F54" s="292"/>
      <c r="G54" s="292"/>
      <c r="H54" s="293"/>
      <c r="I54" s="290">
        <f t="shared" si="1"/>
        <v>0</v>
      </c>
      <c r="J54" s="291"/>
      <c r="K54" s="292"/>
      <c r="L54" s="292"/>
      <c r="M54" s="292">
        <v>1</v>
      </c>
      <c r="N54" s="292"/>
      <c r="O54" s="294"/>
      <c r="P54" s="295">
        <f t="shared" si="2"/>
        <v>1</v>
      </c>
      <c r="R54"/>
      <c r="S54" s="309"/>
    </row>
    <row r="55" spans="1:19" s="5" customFormat="1" ht="12.75">
      <c r="A55" s="288"/>
      <c r="B55" s="289" t="s">
        <v>178</v>
      </c>
      <c r="C55" s="290">
        <f t="shared" si="0"/>
        <v>7</v>
      </c>
      <c r="D55" s="296"/>
      <c r="E55" s="297">
        <v>5</v>
      </c>
      <c r="F55" s="297"/>
      <c r="G55" s="297"/>
      <c r="H55" s="298"/>
      <c r="I55" s="299">
        <f t="shared" si="1"/>
        <v>5</v>
      </c>
      <c r="J55" s="296">
        <v>2</v>
      </c>
      <c r="K55" s="297"/>
      <c r="L55" s="297"/>
      <c r="M55" s="297"/>
      <c r="N55" s="297"/>
      <c r="O55" s="300"/>
      <c r="P55" s="295">
        <f t="shared" si="2"/>
        <v>2</v>
      </c>
      <c r="R55"/>
      <c r="S55" s="309"/>
    </row>
    <row r="56" spans="1:19" s="5" customFormat="1" ht="12.75">
      <c r="A56" s="288"/>
      <c r="B56" s="289" t="s">
        <v>143</v>
      </c>
      <c r="C56" s="290">
        <f t="shared" si="0"/>
        <v>3</v>
      </c>
      <c r="D56" s="291"/>
      <c r="E56" s="292"/>
      <c r="F56" s="292"/>
      <c r="G56" s="292"/>
      <c r="H56" s="293"/>
      <c r="I56" s="290">
        <f t="shared" si="1"/>
        <v>0</v>
      </c>
      <c r="J56" s="291"/>
      <c r="K56" s="292"/>
      <c r="L56" s="292"/>
      <c r="M56" s="292">
        <v>3</v>
      </c>
      <c r="N56" s="292"/>
      <c r="O56" s="294"/>
      <c r="P56" s="295">
        <f t="shared" si="2"/>
        <v>3</v>
      </c>
      <c r="R56"/>
      <c r="S56" s="309"/>
    </row>
    <row r="57" spans="1:19" s="5" customFormat="1" ht="12.75" customHeight="1">
      <c r="A57" s="288"/>
      <c r="B57" s="289" t="s">
        <v>104</v>
      </c>
      <c r="C57" s="290">
        <f t="shared" si="0"/>
        <v>49</v>
      </c>
      <c r="D57" s="296"/>
      <c r="E57" s="297"/>
      <c r="F57" s="297">
        <v>2</v>
      </c>
      <c r="G57" s="297"/>
      <c r="H57" s="298"/>
      <c r="I57" s="299">
        <f t="shared" si="1"/>
        <v>2</v>
      </c>
      <c r="J57" s="296"/>
      <c r="K57" s="297">
        <v>1</v>
      </c>
      <c r="L57" s="297"/>
      <c r="M57" s="297">
        <v>45</v>
      </c>
      <c r="N57" s="297">
        <v>1</v>
      </c>
      <c r="O57" s="300"/>
      <c r="P57" s="301">
        <f t="shared" si="2"/>
        <v>47</v>
      </c>
      <c r="R57"/>
      <c r="S57" s="309"/>
    </row>
    <row r="58" spans="1:19" s="5" customFormat="1" ht="12.75" customHeight="1">
      <c r="A58" s="288"/>
      <c r="B58" s="289" t="s">
        <v>105</v>
      </c>
      <c r="C58" s="290">
        <f t="shared" si="0"/>
        <v>887</v>
      </c>
      <c r="D58" s="296"/>
      <c r="E58" s="297">
        <v>3</v>
      </c>
      <c r="F58" s="297">
        <v>525</v>
      </c>
      <c r="G58" s="297"/>
      <c r="H58" s="298">
        <v>45</v>
      </c>
      <c r="I58" s="299">
        <f t="shared" si="1"/>
        <v>573</v>
      </c>
      <c r="J58" s="296">
        <v>2</v>
      </c>
      <c r="K58" s="297">
        <v>5</v>
      </c>
      <c r="L58" s="297">
        <v>107</v>
      </c>
      <c r="M58" s="297">
        <v>193</v>
      </c>
      <c r="N58" s="297">
        <v>2</v>
      </c>
      <c r="O58" s="300">
        <v>5</v>
      </c>
      <c r="P58" s="301">
        <f t="shared" si="2"/>
        <v>314</v>
      </c>
      <c r="R58"/>
      <c r="S58" s="309"/>
    </row>
    <row r="59" spans="1:19" s="5" customFormat="1" ht="12.75" customHeight="1">
      <c r="A59" s="288"/>
      <c r="B59" s="289" t="s">
        <v>117</v>
      </c>
      <c r="C59" s="290">
        <f t="shared" si="0"/>
        <v>7</v>
      </c>
      <c r="D59" s="291"/>
      <c r="E59" s="292"/>
      <c r="F59" s="292"/>
      <c r="G59" s="292"/>
      <c r="H59" s="293">
        <v>5</v>
      </c>
      <c r="I59" s="290">
        <f t="shared" si="1"/>
        <v>5</v>
      </c>
      <c r="J59" s="291"/>
      <c r="K59" s="292"/>
      <c r="L59" s="292">
        <v>1</v>
      </c>
      <c r="M59" s="292"/>
      <c r="N59" s="292"/>
      <c r="O59" s="294">
        <v>1</v>
      </c>
      <c r="P59" s="295">
        <f t="shared" si="2"/>
        <v>2</v>
      </c>
      <c r="R59"/>
      <c r="S59"/>
    </row>
    <row r="60" spans="1:19" s="5" customFormat="1" ht="12.75" customHeight="1">
      <c r="A60" s="288"/>
      <c r="B60" s="289" t="s">
        <v>205</v>
      </c>
      <c r="C60" s="290">
        <f t="shared" si="0"/>
        <v>1</v>
      </c>
      <c r="D60" s="296"/>
      <c r="E60" s="297"/>
      <c r="F60" s="297"/>
      <c r="G60" s="297"/>
      <c r="H60" s="298"/>
      <c r="I60" s="299">
        <f t="shared" si="1"/>
        <v>0</v>
      </c>
      <c r="J60" s="296"/>
      <c r="K60" s="297"/>
      <c r="L60" s="297"/>
      <c r="M60" s="297"/>
      <c r="N60" s="297"/>
      <c r="O60" s="300">
        <v>1</v>
      </c>
      <c r="P60" s="301">
        <f t="shared" si="2"/>
        <v>1</v>
      </c>
      <c r="R60"/>
      <c r="S60"/>
    </row>
    <row r="61" spans="1:16" s="5" customFormat="1" ht="12.75" customHeight="1">
      <c r="A61" s="288"/>
      <c r="B61" s="289" t="s">
        <v>106</v>
      </c>
      <c r="C61" s="290">
        <f t="shared" si="0"/>
        <v>34</v>
      </c>
      <c r="D61" s="291"/>
      <c r="E61" s="292"/>
      <c r="F61" s="292"/>
      <c r="G61" s="292"/>
      <c r="H61" s="293">
        <v>4</v>
      </c>
      <c r="I61" s="290">
        <f t="shared" si="1"/>
        <v>4</v>
      </c>
      <c r="J61" s="291">
        <v>16</v>
      </c>
      <c r="K61" s="292"/>
      <c r="L61" s="292">
        <v>5</v>
      </c>
      <c r="M61" s="292">
        <v>9</v>
      </c>
      <c r="N61" s="292"/>
      <c r="O61" s="294"/>
      <c r="P61" s="295">
        <f t="shared" si="2"/>
        <v>30</v>
      </c>
    </row>
    <row r="62" spans="1:16" s="5" customFormat="1" ht="12.75" customHeight="1">
      <c r="A62" s="288"/>
      <c r="B62" s="289" t="s">
        <v>107</v>
      </c>
      <c r="C62" s="290">
        <f t="shared" si="0"/>
        <v>15</v>
      </c>
      <c r="D62" s="296"/>
      <c r="E62" s="297">
        <v>1</v>
      </c>
      <c r="F62" s="297"/>
      <c r="G62" s="297"/>
      <c r="H62" s="298">
        <v>9</v>
      </c>
      <c r="I62" s="299">
        <f t="shared" si="1"/>
        <v>10</v>
      </c>
      <c r="J62" s="296">
        <v>1</v>
      </c>
      <c r="K62" s="297"/>
      <c r="L62" s="297"/>
      <c r="M62" s="297">
        <v>1</v>
      </c>
      <c r="N62" s="297">
        <v>3</v>
      </c>
      <c r="O62" s="300"/>
      <c r="P62" s="301">
        <f t="shared" si="2"/>
        <v>5</v>
      </c>
    </row>
    <row r="63" spans="1:16" s="5" customFormat="1" ht="12.75" customHeight="1" hidden="1">
      <c r="A63" s="288"/>
      <c r="B63" s="289"/>
      <c r="C63" s="290">
        <f t="shared" si="0"/>
        <v>0</v>
      </c>
      <c r="D63" s="291"/>
      <c r="E63" s="292"/>
      <c r="F63" s="292"/>
      <c r="G63" s="292"/>
      <c r="H63" s="293"/>
      <c r="I63" s="290">
        <f t="shared" si="1"/>
        <v>0</v>
      </c>
      <c r="J63" s="291"/>
      <c r="K63" s="292"/>
      <c r="L63" s="292"/>
      <c r="M63" s="292"/>
      <c r="N63" s="292"/>
      <c r="O63" s="294"/>
      <c r="P63" s="295">
        <f t="shared" si="2"/>
        <v>0</v>
      </c>
    </row>
    <row r="64" spans="1:16" s="5" customFormat="1" ht="12.75" customHeight="1" hidden="1">
      <c r="A64" s="288"/>
      <c r="B64" s="289"/>
      <c r="C64" s="290">
        <f t="shared" si="0"/>
        <v>0</v>
      </c>
      <c r="D64" s="296"/>
      <c r="E64" s="297"/>
      <c r="F64" s="297"/>
      <c r="G64" s="297"/>
      <c r="H64" s="298"/>
      <c r="I64" s="299">
        <f t="shared" si="1"/>
        <v>0</v>
      </c>
      <c r="J64" s="296"/>
      <c r="K64" s="297"/>
      <c r="L64" s="297"/>
      <c r="M64" s="297"/>
      <c r="N64" s="297"/>
      <c r="O64" s="300"/>
      <c r="P64" s="301">
        <f t="shared" si="2"/>
        <v>0</v>
      </c>
    </row>
    <row r="65" spans="1:16" s="5" customFormat="1" ht="12.75" customHeight="1" hidden="1">
      <c r="A65" s="288"/>
      <c r="B65" s="289"/>
      <c r="C65" s="290">
        <f t="shared" si="0"/>
        <v>0</v>
      </c>
      <c r="D65" s="291"/>
      <c r="E65" s="292"/>
      <c r="F65" s="292"/>
      <c r="G65" s="292"/>
      <c r="H65" s="293"/>
      <c r="I65" s="290">
        <f t="shared" si="1"/>
        <v>0</v>
      </c>
      <c r="J65" s="291"/>
      <c r="K65" s="292"/>
      <c r="L65" s="292"/>
      <c r="M65" s="292"/>
      <c r="N65" s="292"/>
      <c r="O65" s="294"/>
      <c r="P65" s="295">
        <f t="shared" si="2"/>
        <v>0</v>
      </c>
    </row>
    <row r="66" spans="1:16" s="5" customFormat="1" ht="12.75" customHeight="1" hidden="1">
      <c r="A66" s="288"/>
      <c r="B66" s="289"/>
      <c r="C66" s="290">
        <f t="shared" si="0"/>
        <v>0</v>
      </c>
      <c r="D66" s="296"/>
      <c r="E66" s="297"/>
      <c r="F66" s="297"/>
      <c r="G66" s="297"/>
      <c r="H66" s="298"/>
      <c r="I66" s="299">
        <f t="shared" si="1"/>
        <v>0</v>
      </c>
      <c r="J66" s="296"/>
      <c r="K66" s="297"/>
      <c r="L66" s="297"/>
      <c r="M66" s="297"/>
      <c r="N66" s="297"/>
      <c r="O66" s="300"/>
      <c r="P66" s="301">
        <f t="shared" si="2"/>
        <v>0</v>
      </c>
    </row>
    <row r="67" spans="1:16" s="5" customFormat="1" ht="12.75" customHeight="1" hidden="1">
      <c r="A67" s="288"/>
      <c r="B67" s="289"/>
      <c r="C67" s="290">
        <f aca="true" t="shared" si="3" ref="C67:C110">I67+P67</f>
        <v>0</v>
      </c>
      <c r="D67" s="291"/>
      <c r="E67" s="292"/>
      <c r="F67" s="292"/>
      <c r="G67" s="292"/>
      <c r="H67" s="293"/>
      <c r="I67" s="290">
        <f aca="true" t="shared" si="4" ref="I67:I74">SUM(D67:H67)</f>
        <v>0</v>
      </c>
      <c r="J67" s="291"/>
      <c r="K67" s="292"/>
      <c r="L67" s="292"/>
      <c r="M67" s="292"/>
      <c r="N67" s="292"/>
      <c r="O67" s="294"/>
      <c r="P67" s="295">
        <f aca="true" t="shared" si="5" ref="P67:P76">SUM(J67:O67)</f>
        <v>0</v>
      </c>
    </row>
    <row r="68" spans="1:16" s="5" customFormat="1" ht="12.75" customHeight="1" hidden="1">
      <c r="A68" s="288"/>
      <c r="B68" s="289"/>
      <c r="C68" s="290">
        <f t="shared" si="3"/>
        <v>0</v>
      </c>
      <c r="D68" s="296"/>
      <c r="E68" s="297"/>
      <c r="F68" s="297"/>
      <c r="G68" s="297"/>
      <c r="H68" s="298"/>
      <c r="I68" s="299">
        <f t="shared" si="4"/>
        <v>0</v>
      </c>
      <c r="J68" s="296"/>
      <c r="K68" s="297"/>
      <c r="L68" s="297"/>
      <c r="M68" s="297"/>
      <c r="N68" s="297"/>
      <c r="O68" s="300"/>
      <c r="P68" s="301">
        <f t="shared" si="5"/>
        <v>0</v>
      </c>
    </row>
    <row r="69" spans="1:16" s="5" customFormat="1" ht="12.75" customHeight="1" hidden="1">
      <c r="A69" s="288"/>
      <c r="B69" s="289"/>
      <c r="C69" s="290">
        <f t="shared" si="3"/>
        <v>0</v>
      </c>
      <c r="D69" s="291"/>
      <c r="E69" s="292"/>
      <c r="F69" s="292"/>
      <c r="G69" s="292"/>
      <c r="H69" s="293"/>
      <c r="I69" s="290">
        <f t="shared" si="4"/>
        <v>0</v>
      </c>
      <c r="J69" s="291"/>
      <c r="K69" s="292"/>
      <c r="L69" s="292"/>
      <c r="M69" s="292"/>
      <c r="N69" s="292"/>
      <c r="O69" s="294"/>
      <c r="P69" s="295">
        <f t="shared" si="5"/>
        <v>0</v>
      </c>
    </row>
    <row r="70" spans="1:16" s="5" customFormat="1" ht="12.75" customHeight="1" hidden="1">
      <c r="A70" s="288"/>
      <c r="B70" s="289"/>
      <c r="C70" s="290">
        <f t="shared" si="3"/>
        <v>0</v>
      </c>
      <c r="D70" s="296"/>
      <c r="E70" s="297"/>
      <c r="F70" s="297"/>
      <c r="G70" s="297"/>
      <c r="H70" s="298"/>
      <c r="I70" s="299">
        <f t="shared" si="4"/>
        <v>0</v>
      </c>
      <c r="J70" s="296"/>
      <c r="K70" s="297"/>
      <c r="L70" s="297"/>
      <c r="M70" s="297"/>
      <c r="N70" s="297"/>
      <c r="O70" s="300"/>
      <c r="P70" s="301">
        <f t="shared" si="5"/>
        <v>0</v>
      </c>
    </row>
    <row r="71" spans="1:16" s="5" customFormat="1" ht="12.75" customHeight="1" hidden="1">
      <c r="A71" s="288"/>
      <c r="B71" s="289"/>
      <c r="C71" s="290">
        <f t="shared" si="3"/>
        <v>0</v>
      </c>
      <c r="D71" s="291"/>
      <c r="E71" s="292"/>
      <c r="F71" s="292"/>
      <c r="G71" s="292"/>
      <c r="H71" s="293"/>
      <c r="I71" s="290">
        <f t="shared" si="4"/>
        <v>0</v>
      </c>
      <c r="J71" s="291"/>
      <c r="K71" s="292"/>
      <c r="L71" s="292"/>
      <c r="M71" s="292"/>
      <c r="N71" s="292"/>
      <c r="O71" s="294"/>
      <c r="P71" s="295">
        <f t="shared" si="5"/>
        <v>0</v>
      </c>
    </row>
    <row r="72" spans="1:16" s="5" customFormat="1" ht="12.75" customHeight="1" hidden="1">
      <c r="A72" s="288"/>
      <c r="B72" s="289"/>
      <c r="C72" s="290">
        <f t="shared" si="3"/>
        <v>0</v>
      </c>
      <c r="D72" s="296"/>
      <c r="E72" s="297"/>
      <c r="F72" s="297"/>
      <c r="G72" s="297"/>
      <c r="H72" s="298"/>
      <c r="I72" s="299">
        <f t="shared" si="4"/>
        <v>0</v>
      </c>
      <c r="J72" s="296"/>
      <c r="K72" s="297"/>
      <c r="L72" s="297"/>
      <c r="M72" s="297"/>
      <c r="N72" s="297"/>
      <c r="O72" s="300"/>
      <c r="P72" s="301">
        <f t="shared" si="5"/>
        <v>0</v>
      </c>
    </row>
    <row r="73" spans="1:16" s="5" customFormat="1" ht="12.75" customHeight="1" hidden="1">
      <c r="A73" s="288"/>
      <c r="B73" s="289"/>
      <c r="C73" s="290">
        <f t="shared" si="3"/>
        <v>0</v>
      </c>
      <c r="D73" s="291"/>
      <c r="E73" s="292"/>
      <c r="F73" s="292"/>
      <c r="G73" s="292"/>
      <c r="H73" s="293"/>
      <c r="I73" s="290">
        <f t="shared" si="4"/>
        <v>0</v>
      </c>
      <c r="J73" s="291"/>
      <c r="K73" s="292"/>
      <c r="L73" s="292"/>
      <c r="M73" s="292"/>
      <c r="N73" s="292"/>
      <c r="O73" s="294"/>
      <c r="P73" s="295">
        <f t="shared" si="5"/>
        <v>0</v>
      </c>
    </row>
    <row r="74" spans="1:16" s="5" customFormat="1" ht="12.75" customHeight="1" hidden="1">
      <c r="A74" s="288"/>
      <c r="B74" s="289"/>
      <c r="C74" s="290">
        <f t="shared" si="3"/>
        <v>0</v>
      </c>
      <c r="D74" s="296"/>
      <c r="E74" s="297"/>
      <c r="F74" s="297"/>
      <c r="G74" s="297"/>
      <c r="H74" s="298"/>
      <c r="I74" s="299">
        <f t="shared" si="4"/>
        <v>0</v>
      </c>
      <c r="J74" s="296"/>
      <c r="K74" s="297"/>
      <c r="L74" s="297"/>
      <c r="M74" s="297"/>
      <c r="N74" s="297"/>
      <c r="O74" s="300"/>
      <c r="P74" s="301">
        <f t="shared" si="5"/>
        <v>0</v>
      </c>
    </row>
    <row r="75" spans="1:16" s="5" customFormat="1" ht="12.75" customHeight="1" hidden="1">
      <c r="A75" s="288"/>
      <c r="B75" s="289"/>
      <c r="C75" s="290">
        <f t="shared" si="3"/>
        <v>0</v>
      </c>
      <c r="D75" s="291"/>
      <c r="E75" s="292"/>
      <c r="F75" s="292"/>
      <c r="G75" s="292"/>
      <c r="H75" s="293"/>
      <c r="I75" s="290">
        <f aca="true" t="shared" si="6" ref="I75:I86">SUM(D75:H75)</f>
        <v>0</v>
      </c>
      <c r="J75" s="291"/>
      <c r="K75" s="292"/>
      <c r="L75" s="292"/>
      <c r="M75" s="292"/>
      <c r="N75" s="292"/>
      <c r="O75" s="294"/>
      <c r="P75" s="295">
        <f t="shared" si="5"/>
        <v>0</v>
      </c>
    </row>
    <row r="76" spans="1:16" s="5" customFormat="1" ht="12.75" customHeight="1" hidden="1">
      <c r="A76" s="288"/>
      <c r="B76" s="289"/>
      <c r="C76" s="290">
        <f t="shared" si="3"/>
        <v>0</v>
      </c>
      <c r="D76" s="296"/>
      <c r="E76" s="297"/>
      <c r="F76" s="297"/>
      <c r="G76" s="297"/>
      <c r="H76" s="298"/>
      <c r="I76" s="299">
        <f t="shared" si="6"/>
        <v>0</v>
      </c>
      <c r="J76" s="296"/>
      <c r="K76" s="297"/>
      <c r="L76" s="297"/>
      <c r="M76" s="297"/>
      <c r="N76" s="297"/>
      <c r="O76" s="300"/>
      <c r="P76" s="301">
        <f t="shared" si="5"/>
        <v>0</v>
      </c>
    </row>
    <row r="77" spans="1:16" s="5" customFormat="1" ht="12.75" customHeight="1" hidden="1">
      <c r="A77" s="288"/>
      <c r="B77" s="289"/>
      <c r="C77" s="290">
        <f t="shared" si="3"/>
        <v>0</v>
      </c>
      <c r="D77" s="291"/>
      <c r="E77" s="292"/>
      <c r="F77" s="292"/>
      <c r="G77" s="292"/>
      <c r="H77" s="293"/>
      <c r="I77" s="290">
        <f t="shared" si="6"/>
        <v>0</v>
      </c>
      <c r="J77" s="291"/>
      <c r="K77" s="292"/>
      <c r="L77" s="292"/>
      <c r="M77" s="292"/>
      <c r="N77" s="292"/>
      <c r="O77" s="294"/>
      <c r="P77" s="295">
        <f aca="true" t="shared" si="7" ref="P77:P84">SUM(J77:O77)</f>
        <v>0</v>
      </c>
    </row>
    <row r="78" spans="2:16" s="5" customFormat="1" ht="12.75" customHeight="1" hidden="1">
      <c r="B78" s="137"/>
      <c r="C78" s="290">
        <f t="shared" si="3"/>
        <v>0</v>
      </c>
      <c r="D78" s="296"/>
      <c r="E78" s="297"/>
      <c r="F78" s="297"/>
      <c r="G78" s="297"/>
      <c r="H78" s="298"/>
      <c r="I78" s="299">
        <f t="shared" si="6"/>
        <v>0</v>
      </c>
      <c r="J78" s="296"/>
      <c r="K78" s="297"/>
      <c r="L78" s="297"/>
      <c r="M78" s="297"/>
      <c r="N78" s="297"/>
      <c r="O78" s="300"/>
      <c r="P78" s="301">
        <f t="shared" si="7"/>
        <v>0</v>
      </c>
    </row>
    <row r="79" spans="1:16" s="5" customFormat="1" ht="12.75" customHeight="1" hidden="1">
      <c r="A79" s="288"/>
      <c r="B79" s="289"/>
      <c r="C79" s="290">
        <f t="shared" si="3"/>
        <v>0</v>
      </c>
      <c r="D79" s="291"/>
      <c r="E79" s="292"/>
      <c r="F79" s="292"/>
      <c r="G79" s="292"/>
      <c r="H79" s="293"/>
      <c r="I79" s="290">
        <f t="shared" si="6"/>
        <v>0</v>
      </c>
      <c r="J79" s="291"/>
      <c r="K79" s="292"/>
      <c r="L79" s="292"/>
      <c r="M79" s="292"/>
      <c r="N79" s="292"/>
      <c r="O79" s="294"/>
      <c r="P79" s="295">
        <f t="shared" si="7"/>
        <v>0</v>
      </c>
    </row>
    <row r="80" spans="1:16" s="5" customFormat="1" ht="12.75" customHeight="1" hidden="1">
      <c r="A80" s="288"/>
      <c r="B80" s="289"/>
      <c r="C80" s="290">
        <f t="shared" si="3"/>
        <v>0</v>
      </c>
      <c r="D80" s="296"/>
      <c r="E80" s="297"/>
      <c r="F80" s="297"/>
      <c r="G80" s="297"/>
      <c r="H80" s="298"/>
      <c r="I80" s="299">
        <f t="shared" si="6"/>
        <v>0</v>
      </c>
      <c r="J80" s="296"/>
      <c r="K80" s="297"/>
      <c r="L80" s="297"/>
      <c r="M80" s="297"/>
      <c r="N80" s="297"/>
      <c r="O80" s="300"/>
      <c r="P80" s="301">
        <f t="shared" si="7"/>
        <v>0</v>
      </c>
    </row>
    <row r="81" spans="1:16" s="5" customFormat="1" ht="12.75" customHeight="1" hidden="1">
      <c r="A81" s="288"/>
      <c r="B81" s="289"/>
      <c r="C81" s="290">
        <f>I81+P81</f>
        <v>0</v>
      </c>
      <c r="D81" s="291"/>
      <c r="E81" s="292"/>
      <c r="F81" s="292"/>
      <c r="G81" s="292"/>
      <c r="H81" s="293"/>
      <c r="I81" s="290">
        <f>SUM(D81:H81)</f>
        <v>0</v>
      </c>
      <c r="J81" s="291"/>
      <c r="K81" s="292"/>
      <c r="L81" s="292"/>
      <c r="M81" s="292"/>
      <c r="N81" s="292"/>
      <c r="O81" s="294"/>
      <c r="P81" s="295">
        <f t="shared" si="7"/>
        <v>0</v>
      </c>
    </row>
    <row r="82" spans="1:16" s="5" customFormat="1" ht="12.75" customHeight="1" hidden="1">
      <c r="A82" s="288"/>
      <c r="B82" s="289"/>
      <c r="C82" s="290">
        <f>I82+P82</f>
        <v>0</v>
      </c>
      <c r="D82" s="296"/>
      <c r="E82" s="297"/>
      <c r="F82" s="297"/>
      <c r="G82" s="297"/>
      <c r="H82" s="298"/>
      <c r="I82" s="299">
        <f>SUM(D82:H82)</f>
        <v>0</v>
      </c>
      <c r="J82" s="296"/>
      <c r="K82" s="297"/>
      <c r="L82" s="297"/>
      <c r="M82" s="297"/>
      <c r="N82" s="297"/>
      <c r="O82" s="300"/>
      <c r="P82" s="301">
        <f t="shared" si="7"/>
        <v>0</v>
      </c>
    </row>
    <row r="83" spans="1:16" s="5" customFormat="1" ht="12.75" customHeight="1" hidden="1">
      <c r="A83" s="288"/>
      <c r="B83" s="289"/>
      <c r="C83" s="290">
        <f>I83+P83</f>
        <v>0</v>
      </c>
      <c r="D83" s="291"/>
      <c r="E83" s="292"/>
      <c r="F83" s="292"/>
      <c r="G83" s="292"/>
      <c r="H83" s="293"/>
      <c r="I83" s="290">
        <f>SUM(D83:H83)</f>
        <v>0</v>
      </c>
      <c r="J83" s="291"/>
      <c r="K83" s="292"/>
      <c r="L83" s="292"/>
      <c r="M83" s="292"/>
      <c r="N83" s="292"/>
      <c r="O83" s="294"/>
      <c r="P83" s="295">
        <f t="shared" si="7"/>
        <v>0</v>
      </c>
    </row>
    <row r="84" spans="1:16" s="5" customFormat="1" ht="12.75" customHeight="1" hidden="1">
      <c r="A84" s="288"/>
      <c r="B84" s="289"/>
      <c r="C84" s="290">
        <f>I84+P84</f>
        <v>0</v>
      </c>
      <c r="D84" s="296"/>
      <c r="E84" s="297"/>
      <c r="F84" s="297"/>
      <c r="G84" s="297"/>
      <c r="H84" s="298"/>
      <c r="I84" s="299">
        <f>SUM(D84:H84)</f>
        <v>0</v>
      </c>
      <c r="J84" s="296"/>
      <c r="K84" s="297"/>
      <c r="L84" s="297"/>
      <c r="M84" s="297"/>
      <c r="N84" s="297"/>
      <c r="O84" s="300"/>
      <c r="P84" s="301">
        <f t="shared" si="7"/>
        <v>0</v>
      </c>
    </row>
    <row r="85" spans="1:16" s="5" customFormat="1" ht="12.75" customHeight="1" hidden="1">
      <c r="A85" s="288"/>
      <c r="B85" s="289"/>
      <c r="C85" s="290">
        <f t="shared" si="3"/>
        <v>0</v>
      </c>
      <c r="D85" s="291"/>
      <c r="E85" s="292"/>
      <c r="F85" s="292"/>
      <c r="G85" s="292"/>
      <c r="H85" s="293"/>
      <c r="I85" s="290">
        <f t="shared" si="6"/>
        <v>0</v>
      </c>
      <c r="J85" s="291"/>
      <c r="K85" s="292"/>
      <c r="L85" s="292"/>
      <c r="M85" s="292"/>
      <c r="N85" s="292"/>
      <c r="O85" s="294"/>
      <c r="P85" s="295">
        <f>SUM(J85:M85)</f>
        <v>0</v>
      </c>
    </row>
    <row r="86" spans="2:16" s="5" customFormat="1" ht="12.75" customHeight="1" hidden="1">
      <c r="B86" s="137"/>
      <c r="C86" s="1">
        <f t="shared" si="3"/>
        <v>0</v>
      </c>
      <c r="D86" s="273"/>
      <c r="E86" s="279"/>
      <c r="F86" s="279"/>
      <c r="G86" s="279"/>
      <c r="H86" s="276"/>
      <c r="I86" s="158">
        <f t="shared" si="6"/>
        <v>0</v>
      </c>
      <c r="J86" s="273">
        <v>0</v>
      </c>
      <c r="K86" s="279">
        <v>0</v>
      </c>
      <c r="L86" s="279">
        <v>0</v>
      </c>
      <c r="M86" s="279">
        <v>0</v>
      </c>
      <c r="N86" s="279">
        <v>0</v>
      </c>
      <c r="O86" s="287">
        <v>0</v>
      </c>
      <c r="P86" s="159">
        <f>SUM(J86:M86)</f>
        <v>0</v>
      </c>
    </row>
    <row r="87" spans="1:16" s="271" customFormat="1" ht="21.75" customHeight="1">
      <c r="A87" s="607" t="s">
        <v>91</v>
      </c>
      <c r="B87" s="608"/>
      <c r="C87" s="260">
        <f>I87+P87</f>
        <v>1391</v>
      </c>
      <c r="D87" s="274">
        <f aca="true" t="shared" si="8" ref="D87:P87">SUM(D4:D86)</f>
        <v>24</v>
      </c>
      <c r="E87" s="261">
        <f t="shared" si="8"/>
        <v>122</v>
      </c>
      <c r="F87" s="261">
        <f t="shared" si="8"/>
        <v>536</v>
      </c>
      <c r="G87" s="261">
        <f t="shared" si="8"/>
        <v>2</v>
      </c>
      <c r="H87" s="277">
        <f t="shared" si="8"/>
        <v>84</v>
      </c>
      <c r="I87" s="263">
        <f t="shared" si="8"/>
        <v>768</v>
      </c>
      <c r="J87" s="274">
        <f t="shared" si="8"/>
        <v>40</v>
      </c>
      <c r="K87" s="261">
        <f t="shared" si="8"/>
        <v>20</v>
      </c>
      <c r="L87" s="261">
        <f t="shared" si="8"/>
        <v>132</v>
      </c>
      <c r="M87" s="261">
        <f t="shared" si="8"/>
        <v>389</v>
      </c>
      <c r="N87" s="261">
        <f t="shared" si="8"/>
        <v>18</v>
      </c>
      <c r="O87" s="262">
        <f t="shared" si="8"/>
        <v>24</v>
      </c>
      <c r="P87" s="269">
        <f t="shared" si="8"/>
        <v>623</v>
      </c>
    </row>
    <row r="88" spans="1:16" s="5" customFormat="1" ht="12.75">
      <c r="A88" s="288"/>
      <c r="B88" s="289" t="s">
        <v>122</v>
      </c>
      <c r="C88" s="290">
        <f t="shared" si="3"/>
        <v>1</v>
      </c>
      <c r="D88" s="296"/>
      <c r="E88" s="297"/>
      <c r="F88" s="297"/>
      <c r="G88" s="297"/>
      <c r="H88" s="298"/>
      <c r="I88" s="299">
        <f aca="true" t="shared" si="9" ref="I88:I109">SUM(D88:H88)</f>
        <v>0</v>
      </c>
      <c r="J88" s="296"/>
      <c r="K88" s="297"/>
      <c r="L88" s="297">
        <v>1</v>
      </c>
      <c r="M88" s="297"/>
      <c r="N88" s="297"/>
      <c r="O88" s="300"/>
      <c r="P88" s="295">
        <f aca="true" t="shared" si="10" ref="P88:P109">SUM(J88:O88)</f>
        <v>1</v>
      </c>
    </row>
    <row r="89" spans="1:16" s="5" customFormat="1" ht="12.75">
      <c r="A89" s="302"/>
      <c r="B89" s="289" t="s">
        <v>164</v>
      </c>
      <c r="C89" s="290">
        <f>I89+P89</f>
        <v>2</v>
      </c>
      <c r="D89" s="291"/>
      <c r="E89" s="292"/>
      <c r="F89" s="292"/>
      <c r="G89" s="292"/>
      <c r="H89" s="293"/>
      <c r="I89" s="290">
        <f>SUM(D89:H89)</f>
        <v>0</v>
      </c>
      <c r="J89" s="291"/>
      <c r="K89" s="292"/>
      <c r="L89" s="292"/>
      <c r="M89" s="292">
        <v>2</v>
      </c>
      <c r="N89" s="292"/>
      <c r="O89" s="294"/>
      <c r="P89" s="295">
        <f>SUM(J89:O89)</f>
        <v>2</v>
      </c>
    </row>
    <row r="90" spans="1:16" s="5" customFormat="1" ht="12.75">
      <c r="A90" s="302"/>
      <c r="B90" s="289" t="s">
        <v>129</v>
      </c>
      <c r="C90" s="290">
        <f>I90+P90</f>
        <v>46</v>
      </c>
      <c r="D90" s="291"/>
      <c r="E90" s="292">
        <v>3</v>
      </c>
      <c r="F90" s="292"/>
      <c r="G90" s="292"/>
      <c r="H90" s="293"/>
      <c r="I90" s="290">
        <f>SUM(D90:H90)</f>
        <v>3</v>
      </c>
      <c r="J90" s="291"/>
      <c r="K90" s="292"/>
      <c r="L90" s="292"/>
      <c r="M90" s="292">
        <v>43</v>
      </c>
      <c r="N90" s="292"/>
      <c r="O90" s="294"/>
      <c r="P90" s="295">
        <f>SUM(J90:O90)</f>
        <v>43</v>
      </c>
    </row>
    <row r="91" spans="1:16" s="5" customFormat="1" ht="12.75">
      <c r="A91" s="288"/>
      <c r="B91" s="289" t="s">
        <v>154</v>
      </c>
      <c r="C91" s="290">
        <f t="shared" si="3"/>
        <v>3</v>
      </c>
      <c r="D91" s="291"/>
      <c r="E91" s="292"/>
      <c r="F91" s="292"/>
      <c r="G91" s="292">
        <v>3</v>
      </c>
      <c r="H91" s="293"/>
      <c r="I91" s="290">
        <f t="shared" si="9"/>
        <v>3</v>
      </c>
      <c r="J91" s="291"/>
      <c r="K91" s="292"/>
      <c r="L91" s="292"/>
      <c r="M91" s="292"/>
      <c r="N91" s="292"/>
      <c r="O91" s="294"/>
      <c r="P91" s="295">
        <f t="shared" si="10"/>
        <v>0</v>
      </c>
    </row>
    <row r="92" spans="1:16" s="5" customFormat="1" ht="12.75">
      <c r="A92" s="288"/>
      <c r="B92" s="289" t="s">
        <v>166</v>
      </c>
      <c r="C92" s="290">
        <f t="shared" si="3"/>
        <v>1</v>
      </c>
      <c r="D92" s="296"/>
      <c r="E92" s="297"/>
      <c r="F92" s="297"/>
      <c r="G92" s="297"/>
      <c r="H92" s="298"/>
      <c r="I92" s="299">
        <f t="shared" si="9"/>
        <v>0</v>
      </c>
      <c r="J92" s="296">
        <v>1</v>
      </c>
      <c r="K92" s="297"/>
      <c r="L92" s="297"/>
      <c r="M92" s="297"/>
      <c r="N92" s="297"/>
      <c r="O92" s="300"/>
      <c r="P92" s="295">
        <f t="shared" si="10"/>
        <v>1</v>
      </c>
    </row>
    <row r="93" spans="1:16" s="5" customFormat="1" ht="12.75">
      <c r="A93" s="288"/>
      <c r="B93" s="289" t="s">
        <v>167</v>
      </c>
      <c r="C93" s="290">
        <f t="shared" si="3"/>
        <v>3</v>
      </c>
      <c r="D93" s="291"/>
      <c r="E93" s="292"/>
      <c r="F93" s="292"/>
      <c r="G93" s="292"/>
      <c r="H93" s="293"/>
      <c r="I93" s="290">
        <f t="shared" si="9"/>
        <v>0</v>
      </c>
      <c r="J93" s="291"/>
      <c r="K93" s="292"/>
      <c r="L93" s="292"/>
      <c r="M93" s="292">
        <v>3</v>
      </c>
      <c r="N93" s="292"/>
      <c r="O93" s="294"/>
      <c r="P93" s="295">
        <f t="shared" si="10"/>
        <v>3</v>
      </c>
    </row>
    <row r="94" spans="1:16" s="5" customFormat="1" ht="12.75" customHeight="1">
      <c r="A94" s="288"/>
      <c r="B94" s="289" t="s">
        <v>187</v>
      </c>
      <c r="C94" s="290">
        <f t="shared" si="3"/>
        <v>1</v>
      </c>
      <c r="D94" s="291"/>
      <c r="E94" s="292"/>
      <c r="F94" s="292"/>
      <c r="G94" s="292"/>
      <c r="H94" s="293"/>
      <c r="I94" s="290">
        <f t="shared" si="9"/>
        <v>0</v>
      </c>
      <c r="J94" s="291"/>
      <c r="K94" s="292"/>
      <c r="L94" s="292"/>
      <c r="M94" s="292">
        <v>1</v>
      </c>
      <c r="N94" s="292"/>
      <c r="O94" s="294"/>
      <c r="P94" s="295">
        <f t="shared" si="10"/>
        <v>1</v>
      </c>
    </row>
    <row r="95" spans="1:16" s="5" customFormat="1" ht="12.75" customHeight="1">
      <c r="A95" s="288"/>
      <c r="B95" s="289" t="s">
        <v>118</v>
      </c>
      <c r="C95" s="290">
        <f t="shared" si="3"/>
        <v>8</v>
      </c>
      <c r="D95" s="291"/>
      <c r="E95" s="292">
        <v>1</v>
      </c>
      <c r="F95" s="292"/>
      <c r="G95" s="292"/>
      <c r="H95" s="293"/>
      <c r="I95" s="290">
        <f t="shared" si="9"/>
        <v>1</v>
      </c>
      <c r="J95" s="291">
        <v>3</v>
      </c>
      <c r="K95" s="292"/>
      <c r="L95" s="292"/>
      <c r="M95" s="292">
        <v>4</v>
      </c>
      <c r="N95" s="292"/>
      <c r="O95" s="294"/>
      <c r="P95" s="295">
        <f t="shared" si="10"/>
        <v>7</v>
      </c>
    </row>
    <row r="96" spans="1:16" s="5" customFormat="1" ht="12.75" customHeight="1">
      <c r="A96" s="288"/>
      <c r="B96" s="289" t="s">
        <v>168</v>
      </c>
      <c r="C96" s="290">
        <f t="shared" si="3"/>
        <v>2</v>
      </c>
      <c r="D96" s="296"/>
      <c r="E96" s="297">
        <v>1</v>
      </c>
      <c r="F96" s="297"/>
      <c r="G96" s="297"/>
      <c r="H96" s="298"/>
      <c r="I96" s="299">
        <f t="shared" si="9"/>
        <v>1</v>
      </c>
      <c r="J96" s="296"/>
      <c r="K96" s="297"/>
      <c r="L96" s="297"/>
      <c r="M96" s="297">
        <v>1</v>
      </c>
      <c r="N96" s="297"/>
      <c r="O96" s="300"/>
      <c r="P96" s="301">
        <f t="shared" si="10"/>
        <v>1</v>
      </c>
    </row>
    <row r="97" spans="1:16" s="5" customFormat="1" ht="12.75" customHeight="1">
      <c r="A97" s="288"/>
      <c r="B97" s="289" t="s">
        <v>108</v>
      </c>
      <c r="C97" s="290">
        <f t="shared" si="3"/>
        <v>106</v>
      </c>
      <c r="D97" s="291">
        <v>19</v>
      </c>
      <c r="E97" s="292">
        <v>4</v>
      </c>
      <c r="F97" s="292">
        <v>10</v>
      </c>
      <c r="G97" s="292">
        <v>24</v>
      </c>
      <c r="H97" s="293">
        <v>33</v>
      </c>
      <c r="I97" s="290">
        <f t="shared" si="9"/>
        <v>90</v>
      </c>
      <c r="J97" s="291"/>
      <c r="K97" s="292"/>
      <c r="L97" s="292"/>
      <c r="M97" s="292">
        <v>14</v>
      </c>
      <c r="N97" s="292"/>
      <c r="O97" s="294">
        <v>2</v>
      </c>
      <c r="P97" s="295">
        <f t="shared" si="10"/>
        <v>16</v>
      </c>
    </row>
    <row r="98" spans="1:16" s="5" customFormat="1" ht="12.75" customHeight="1">
      <c r="A98" s="288"/>
      <c r="B98" s="289" t="s">
        <v>179</v>
      </c>
      <c r="C98" s="290">
        <f t="shared" si="3"/>
        <v>1</v>
      </c>
      <c r="D98" s="296"/>
      <c r="E98" s="297"/>
      <c r="F98" s="297"/>
      <c r="G98" s="297"/>
      <c r="H98" s="298"/>
      <c r="I98" s="299">
        <f t="shared" si="9"/>
        <v>0</v>
      </c>
      <c r="J98" s="296"/>
      <c r="K98" s="297"/>
      <c r="L98" s="297"/>
      <c r="M98" s="297">
        <v>1</v>
      </c>
      <c r="N98" s="297"/>
      <c r="O98" s="300"/>
      <c r="P98" s="301">
        <f t="shared" si="10"/>
        <v>1</v>
      </c>
    </row>
    <row r="99" spans="1:16" s="5" customFormat="1" ht="12.75" customHeight="1">
      <c r="A99" s="288"/>
      <c r="B99" s="289" t="s">
        <v>169</v>
      </c>
      <c r="C99" s="290">
        <f t="shared" si="3"/>
        <v>1</v>
      </c>
      <c r="D99" s="291"/>
      <c r="E99" s="292"/>
      <c r="F99" s="292"/>
      <c r="G99" s="292"/>
      <c r="H99" s="293"/>
      <c r="I99" s="290">
        <f t="shared" si="9"/>
        <v>0</v>
      </c>
      <c r="J99" s="291"/>
      <c r="K99" s="292"/>
      <c r="L99" s="292"/>
      <c r="M99" s="292">
        <v>1</v>
      </c>
      <c r="N99" s="292"/>
      <c r="O99" s="294"/>
      <c r="P99" s="295">
        <f t="shared" si="10"/>
        <v>1</v>
      </c>
    </row>
    <row r="100" spans="1:16" s="5" customFormat="1" ht="12.75" customHeight="1">
      <c r="A100" s="288"/>
      <c r="B100" s="289" t="s">
        <v>130</v>
      </c>
      <c r="C100" s="290">
        <f t="shared" si="3"/>
        <v>3</v>
      </c>
      <c r="D100" s="296"/>
      <c r="E100" s="297"/>
      <c r="F100" s="297"/>
      <c r="G100" s="297"/>
      <c r="H100" s="298"/>
      <c r="I100" s="299">
        <f t="shared" si="9"/>
        <v>0</v>
      </c>
      <c r="J100" s="296"/>
      <c r="K100" s="297"/>
      <c r="L100" s="297"/>
      <c r="M100" s="297">
        <v>1</v>
      </c>
      <c r="N100" s="297">
        <v>2</v>
      </c>
      <c r="O100" s="300"/>
      <c r="P100" s="301">
        <f t="shared" si="10"/>
        <v>3</v>
      </c>
    </row>
    <row r="101" spans="1:16" s="5" customFormat="1" ht="12.75" customHeight="1" hidden="1">
      <c r="A101" s="288"/>
      <c r="B101" s="289"/>
      <c r="C101" s="290">
        <f t="shared" si="3"/>
        <v>0</v>
      </c>
      <c r="D101" s="291"/>
      <c r="E101" s="292"/>
      <c r="F101" s="292"/>
      <c r="G101" s="292"/>
      <c r="H101" s="293"/>
      <c r="I101" s="290">
        <f t="shared" si="9"/>
        <v>0</v>
      </c>
      <c r="J101" s="291"/>
      <c r="K101" s="292"/>
      <c r="L101" s="292"/>
      <c r="M101" s="292"/>
      <c r="N101" s="292"/>
      <c r="O101" s="294"/>
      <c r="P101" s="295">
        <f t="shared" si="10"/>
        <v>0</v>
      </c>
    </row>
    <row r="102" spans="1:16" s="5" customFormat="1" ht="12.75" customHeight="1" hidden="1">
      <c r="A102" s="288"/>
      <c r="B102" s="289"/>
      <c r="C102" s="290">
        <f>I102+P102</f>
        <v>0</v>
      </c>
      <c r="D102" s="291"/>
      <c r="E102" s="292"/>
      <c r="F102" s="292"/>
      <c r="G102" s="292"/>
      <c r="H102" s="293"/>
      <c r="I102" s="290">
        <f>SUM(D102:H102)</f>
        <v>0</v>
      </c>
      <c r="J102" s="291"/>
      <c r="K102" s="292"/>
      <c r="L102" s="292"/>
      <c r="M102" s="292"/>
      <c r="N102" s="292"/>
      <c r="O102" s="294"/>
      <c r="P102" s="295">
        <f>SUM(J102:O102)</f>
        <v>0</v>
      </c>
    </row>
    <row r="103" spans="1:16" s="5" customFormat="1" ht="12.75" customHeight="1" hidden="1">
      <c r="A103" s="288"/>
      <c r="B103" s="289"/>
      <c r="C103" s="290">
        <f>I103+P103</f>
        <v>0</v>
      </c>
      <c r="D103" s="296"/>
      <c r="E103" s="297"/>
      <c r="F103" s="297"/>
      <c r="G103" s="297"/>
      <c r="H103" s="298"/>
      <c r="I103" s="299">
        <f>SUM(D103:H103)</f>
        <v>0</v>
      </c>
      <c r="J103" s="296"/>
      <c r="K103" s="297"/>
      <c r="L103" s="297"/>
      <c r="M103" s="297"/>
      <c r="N103" s="297"/>
      <c r="O103" s="300"/>
      <c r="P103" s="301">
        <f>SUM(J103:O103)</f>
        <v>0</v>
      </c>
    </row>
    <row r="104" spans="2:16" s="5" customFormat="1" ht="12.75" customHeight="1" hidden="1">
      <c r="B104" s="308"/>
      <c r="C104" s="290">
        <f>I104+P104</f>
        <v>0</v>
      </c>
      <c r="D104" s="291"/>
      <c r="E104" s="292"/>
      <c r="F104" s="292"/>
      <c r="G104" s="292"/>
      <c r="H104" s="293"/>
      <c r="I104" s="290">
        <f>SUM(D104:H104)</f>
        <v>0</v>
      </c>
      <c r="J104" s="291"/>
      <c r="K104" s="292"/>
      <c r="L104" s="292"/>
      <c r="M104" s="292"/>
      <c r="N104" s="292"/>
      <c r="O104" s="294"/>
      <c r="P104" s="295">
        <f>SUM(J104:O104)</f>
        <v>0</v>
      </c>
    </row>
    <row r="105" spans="1:16" s="5" customFormat="1" ht="12.75" customHeight="1" hidden="1">
      <c r="A105" s="288"/>
      <c r="B105" s="289"/>
      <c r="C105" s="290">
        <f t="shared" si="3"/>
        <v>0</v>
      </c>
      <c r="D105" s="296"/>
      <c r="E105" s="297"/>
      <c r="F105" s="297"/>
      <c r="G105" s="297"/>
      <c r="H105" s="298"/>
      <c r="I105" s="299">
        <f t="shared" si="9"/>
        <v>0</v>
      </c>
      <c r="J105" s="296"/>
      <c r="K105" s="297"/>
      <c r="L105" s="297"/>
      <c r="M105" s="297"/>
      <c r="N105" s="297"/>
      <c r="O105" s="300"/>
      <c r="P105" s="301">
        <f t="shared" si="10"/>
        <v>0</v>
      </c>
    </row>
    <row r="106" spans="1:16" s="5" customFormat="1" ht="12.75" customHeight="1" hidden="1">
      <c r="A106" s="288"/>
      <c r="B106" s="289"/>
      <c r="C106" s="290">
        <f t="shared" si="3"/>
        <v>0</v>
      </c>
      <c r="D106" s="291"/>
      <c r="E106" s="292"/>
      <c r="F106" s="292"/>
      <c r="G106" s="292"/>
      <c r="H106" s="293"/>
      <c r="I106" s="290">
        <f t="shared" si="9"/>
        <v>0</v>
      </c>
      <c r="J106" s="291"/>
      <c r="K106" s="292"/>
      <c r="L106" s="292"/>
      <c r="M106" s="292"/>
      <c r="N106" s="292"/>
      <c r="O106" s="294"/>
      <c r="P106" s="295">
        <f t="shared" si="10"/>
        <v>0</v>
      </c>
    </row>
    <row r="107" spans="1:16" s="5" customFormat="1" ht="12.75" customHeight="1" hidden="1">
      <c r="A107" s="288"/>
      <c r="B107" s="289"/>
      <c r="C107" s="290">
        <f t="shared" si="3"/>
        <v>0</v>
      </c>
      <c r="D107" s="296"/>
      <c r="E107" s="297"/>
      <c r="F107" s="297"/>
      <c r="G107" s="297"/>
      <c r="H107" s="298"/>
      <c r="I107" s="299">
        <f t="shared" si="9"/>
        <v>0</v>
      </c>
      <c r="J107" s="296"/>
      <c r="K107" s="297"/>
      <c r="L107" s="297"/>
      <c r="M107" s="297"/>
      <c r="N107" s="297"/>
      <c r="O107" s="300"/>
      <c r="P107" s="301">
        <f t="shared" si="10"/>
        <v>0</v>
      </c>
    </row>
    <row r="108" spans="2:16" s="5" customFormat="1" ht="12.75" customHeight="1" hidden="1">
      <c r="B108" s="308"/>
      <c r="C108" s="290">
        <f t="shared" si="3"/>
        <v>0</v>
      </c>
      <c r="D108" s="291"/>
      <c r="E108" s="292"/>
      <c r="F108" s="292"/>
      <c r="G108" s="292"/>
      <c r="H108" s="293"/>
      <c r="I108" s="290">
        <f t="shared" si="9"/>
        <v>0</v>
      </c>
      <c r="J108" s="291"/>
      <c r="K108" s="292"/>
      <c r="L108" s="292"/>
      <c r="M108" s="292"/>
      <c r="N108" s="292"/>
      <c r="O108" s="294"/>
      <c r="P108" s="295">
        <f t="shared" si="10"/>
        <v>0</v>
      </c>
    </row>
    <row r="109" spans="2:16" s="5" customFormat="1" ht="12.75" customHeight="1" hidden="1">
      <c r="B109" s="137"/>
      <c r="C109" s="1">
        <f t="shared" si="3"/>
        <v>0</v>
      </c>
      <c r="D109" s="273"/>
      <c r="E109" s="279"/>
      <c r="F109" s="279"/>
      <c r="G109" s="279"/>
      <c r="H109" s="276"/>
      <c r="I109" s="158">
        <f t="shared" si="9"/>
        <v>0</v>
      </c>
      <c r="J109" s="273"/>
      <c r="K109" s="279"/>
      <c r="L109" s="279"/>
      <c r="M109" s="279"/>
      <c r="N109" s="279"/>
      <c r="O109" s="287"/>
      <c r="P109" s="159">
        <f t="shared" si="10"/>
        <v>0</v>
      </c>
    </row>
    <row r="110" spans="1:16" s="165" customFormat="1" ht="20.25" customHeight="1">
      <c r="A110" s="607" t="s">
        <v>92</v>
      </c>
      <c r="B110" s="608"/>
      <c r="C110" s="264">
        <f t="shared" si="3"/>
        <v>178</v>
      </c>
      <c r="D110" s="275">
        <f aca="true" t="shared" si="11" ref="D110:P110">SUM(D88:D109)</f>
        <v>19</v>
      </c>
      <c r="E110" s="265">
        <f t="shared" si="11"/>
        <v>9</v>
      </c>
      <c r="F110" s="265">
        <f t="shared" si="11"/>
        <v>10</v>
      </c>
      <c r="G110" s="265">
        <f t="shared" si="11"/>
        <v>27</v>
      </c>
      <c r="H110" s="278">
        <f t="shared" si="11"/>
        <v>33</v>
      </c>
      <c r="I110" s="267">
        <f t="shared" si="11"/>
        <v>98</v>
      </c>
      <c r="J110" s="268">
        <f t="shared" si="11"/>
        <v>4</v>
      </c>
      <c r="K110" s="265">
        <f t="shared" si="11"/>
        <v>0</v>
      </c>
      <c r="L110" s="265">
        <f t="shared" si="11"/>
        <v>1</v>
      </c>
      <c r="M110" s="265">
        <f t="shared" si="11"/>
        <v>71</v>
      </c>
      <c r="N110" s="265">
        <f t="shared" si="11"/>
        <v>2</v>
      </c>
      <c r="O110" s="266">
        <f t="shared" si="11"/>
        <v>2</v>
      </c>
      <c r="P110" s="270">
        <f t="shared" si="11"/>
        <v>80</v>
      </c>
    </row>
    <row r="111" spans="1:16" ht="19.5" customHeight="1">
      <c r="A111" s="609" t="s">
        <v>59</v>
      </c>
      <c r="B111" s="610"/>
      <c r="C111" s="371">
        <f>I111+P111</f>
        <v>1569</v>
      </c>
      <c r="D111" s="372">
        <f aca="true" t="shared" si="12" ref="D111:P111">D87+D110</f>
        <v>43</v>
      </c>
      <c r="E111" s="373">
        <f t="shared" si="12"/>
        <v>131</v>
      </c>
      <c r="F111" s="373">
        <f t="shared" si="12"/>
        <v>546</v>
      </c>
      <c r="G111" s="373">
        <f t="shared" si="12"/>
        <v>29</v>
      </c>
      <c r="H111" s="374">
        <f t="shared" si="12"/>
        <v>117</v>
      </c>
      <c r="I111" s="374">
        <f t="shared" si="12"/>
        <v>866</v>
      </c>
      <c r="J111" s="372">
        <f t="shared" si="12"/>
        <v>44</v>
      </c>
      <c r="K111" s="373">
        <f t="shared" si="12"/>
        <v>20</v>
      </c>
      <c r="L111" s="373">
        <f t="shared" si="12"/>
        <v>133</v>
      </c>
      <c r="M111" s="373">
        <f t="shared" si="12"/>
        <v>460</v>
      </c>
      <c r="N111" s="373">
        <f t="shared" si="12"/>
        <v>20</v>
      </c>
      <c r="O111" s="375">
        <f t="shared" si="12"/>
        <v>26</v>
      </c>
      <c r="P111" s="372">
        <f t="shared" si="12"/>
        <v>703</v>
      </c>
    </row>
    <row r="113" ht="12.75">
      <c r="B113" s="138" t="s">
        <v>109</v>
      </c>
    </row>
  </sheetData>
  <sheetProtection/>
  <mergeCells count="5">
    <mergeCell ref="A1:P1"/>
    <mergeCell ref="A3:B3"/>
    <mergeCell ref="A87:B87"/>
    <mergeCell ref="A110:B110"/>
    <mergeCell ref="A111:B111"/>
  </mergeCells>
  <printOptions horizontalCentered="1" verticalCentered="1"/>
  <pageMargins left="0.6692913385826772" right="0.35433070866141736" top="0.2362204724409449" bottom="0.2755905511811024" header="0" footer="0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5"/>
  <dimension ref="A1:O22"/>
  <sheetViews>
    <sheetView showGridLines="0" showZeros="0" zoomScale="75" zoomScaleNormal="75" zoomScalePageLayoutView="0" workbookViewId="0" topLeftCell="A1">
      <pane xSplit="1" ySplit="5" topLeftCell="B6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N13" sqref="N13"/>
    </sheetView>
  </sheetViews>
  <sheetFormatPr defaultColWidth="9.00390625" defaultRowHeight="12.75"/>
  <cols>
    <col min="1" max="1" width="22.875" style="413" customWidth="1"/>
    <col min="2" max="5" width="20.875" style="413" customWidth="1"/>
    <col min="6" max="16384" width="9.125" style="413" customWidth="1"/>
  </cols>
  <sheetData>
    <row r="1" s="442" customFormat="1" ht="25.5" customHeight="1">
      <c r="A1" s="444" t="s">
        <v>218</v>
      </c>
    </row>
    <row r="2" spans="1:5" s="442" customFormat="1" ht="30.75" customHeight="1">
      <c r="A2" s="443"/>
      <c r="B2" s="611" t="s">
        <v>173</v>
      </c>
      <c r="C2" s="612"/>
      <c r="D2" s="611" t="s">
        <v>172</v>
      </c>
      <c r="E2" s="615"/>
    </row>
    <row r="3" spans="1:10" s="418" customFormat="1" ht="13.5" customHeight="1">
      <c r="A3" s="441"/>
      <c r="B3" s="613"/>
      <c r="C3" s="614"/>
      <c r="D3" s="613"/>
      <c r="E3" s="616"/>
      <c r="F3" s="432"/>
      <c r="G3" s="432"/>
      <c r="H3" s="432"/>
      <c r="I3" s="432"/>
      <c r="J3" s="432"/>
    </row>
    <row r="4" spans="1:15" s="418" customFormat="1" ht="18" customHeight="1">
      <c r="A4" s="441" t="s">
        <v>61</v>
      </c>
      <c r="B4" s="440" t="s">
        <v>193</v>
      </c>
      <c r="C4" s="439" t="s">
        <v>194</v>
      </c>
      <c r="D4" s="438" t="s">
        <v>193</v>
      </c>
      <c r="E4" s="437" t="s">
        <v>194</v>
      </c>
      <c r="F4" s="432"/>
      <c r="G4" s="432"/>
      <c r="H4" s="432"/>
      <c r="I4" s="432"/>
      <c r="J4" s="432"/>
      <c r="K4" s="432"/>
      <c r="L4" s="432"/>
      <c r="M4" s="432"/>
      <c r="N4" s="432"/>
      <c r="O4" s="432"/>
    </row>
    <row r="5" spans="1:15" s="418" customFormat="1" ht="31.5" customHeight="1">
      <c r="A5" s="436" t="s">
        <v>60</v>
      </c>
      <c r="B5" s="435">
        <v>2257</v>
      </c>
      <c r="C5" s="435">
        <v>1793</v>
      </c>
      <c r="D5" s="434">
        <v>277</v>
      </c>
      <c r="E5" s="433">
        <v>794</v>
      </c>
      <c r="F5" s="432"/>
      <c r="G5" s="432"/>
      <c r="H5" s="432"/>
      <c r="I5" s="432"/>
      <c r="J5" s="432"/>
      <c r="K5" s="432"/>
      <c r="L5" s="432"/>
      <c r="M5" s="432"/>
      <c r="N5" s="432"/>
      <c r="O5" s="432"/>
    </row>
    <row r="6" spans="1:5" s="418" customFormat="1" ht="25.5" customHeight="1">
      <c r="A6" s="426" t="s">
        <v>63</v>
      </c>
      <c r="B6" s="425">
        <v>95</v>
      </c>
      <c r="C6" s="554"/>
      <c r="D6" s="424">
        <v>0</v>
      </c>
      <c r="E6" s="431">
        <v>0</v>
      </c>
    </row>
    <row r="7" spans="1:5" s="418" customFormat="1" ht="25.5" customHeight="1">
      <c r="A7" s="426" t="s">
        <v>65</v>
      </c>
      <c r="B7" s="425">
        <v>221</v>
      </c>
      <c r="C7" s="555"/>
      <c r="D7" s="424">
        <v>0</v>
      </c>
      <c r="E7" s="423"/>
    </row>
    <row r="8" spans="1:5" s="418" customFormat="1" ht="25.5" customHeight="1">
      <c r="A8" s="426" t="s">
        <v>66</v>
      </c>
      <c r="B8" s="425">
        <v>1667</v>
      </c>
      <c r="C8" s="555"/>
      <c r="D8" s="424">
        <v>0</v>
      </c>
      <c r="E8" s="423">
        <v>1</v>
      </c>
    </row>
    <row r="9" spans="1:5" s="418" customFormat="1" ht="25.5" customHeight="1">
      <c r="A9" s="426" t="s">
        <v>70</v>
      </c>
      <c r="B9" s="425">
        <v>1</v>
      </c>
      <c r="C9" s="555"/>
      <c r="D9" s="424">
        <v>0</v>
      </c>
      <c r="E9" s="423">
        <v>8</v>
      </c>
    </row>
    <row r="10" spans="1:5" s="418" customFormat="1" ht="25.5" customHeight="1">
      <c r="A10" s="426" t="s">
        <v>71</v>
      </c>
      <c r="B10" s="425">
        <v>200</v>
      </c>
      <c r="C10" s="556"/>
      <c r="D10" s="424">
        <v>117</v>
      </c>
      <c r="E10" s="423">
        <v>265</v>
      </c>
    </row>
    <row r="11" spans="1:5" s="418" customFormat="1" ht="34.5" customHeight="1">
      <c r="A11" s="430" t="s">
        <v>90</v>
      </c>
      <c r="B11" s="429">
        <v>2184</v>
      </c>
      <c r="C11" s="427">
        <v>0</v>
      </c>
      <c r="D11" s="428">
        <v>117</v>
      </c>
      <c r="E11" s="427">
        <v>274</v>
      </c>
    </row>
    <row r="12" spans="1:5" s="418" customFormat="1" ht="25.5" customHeight="1">
      <c r="A12" s="426" t="s">
        <v>64</v>
      </c>
      <c r="B12" s="425">
        <v>22</v>
      </c>
      <c r="C12" s="554"/>
      <c r="D12" s="424">
        <v>2</v>
      </c>
      <c r="E12" s="423">
        <v>1</v>
      </c>
    </row>
    <row r="13" spans="1:5" s="418" customFormat="1" ht="25.5" customHeight="1">
      <c r="A13" s="426" t="s">
        <v>67</v>
      </c>
      <c r="B13" s="425">
        <v>1</v>
      </c>
      <c r="C13" s="555"/>
      <c r="D13" s="424">
        <v>38</v>
      </c>
      <c r="E13" s="423"/>
    </row>
    <row r="14" spans="1:5" ht="25.5" customHeight="1">
      <c r="A14" s="426" t="s">
        <v>68</v>
      </c>
      <c r="B14" s="425">
        <v>13</v>
      </c>
      <c r="C14" s="555"/>
      <c r="D14" s="424">
        <v>1</v>
      </c>
      <c r="E14" s="423">
        <v>1</v>
      </c>
    </row>
    <row r="15" spans="1:5" s="418" customFormat="1" ht="25.5" customHeight="1">
      <c r="A15" s="426" t="s">
        <v>69</v>
      </c>
      <c r="B15" s="425">
        <v>37</v>
      </c>
      <c r="C15" s="556"/>
      <c r="D15" s="424">
        <v>119</v>
      </c>
      <c r="E15" s="423">
        <v>518</v>
      </c>
    </row>
    <row r="16" spans="1:5" s="418" customFormat="1" ht="34.5" customHeight="1">
      <c r="A16" s="422" t="s">
        <v>0</v>
      </c>
      <c r="B16" s="421">
        <v>73</v>
      </c>
      <c r="C16" s="419">
        <v>0</v>
      </c>
      <c r="D16" s="420">
        <v>160</v>
      </c>
      <c r="E16" s="419">
        <v>520</v>
      </c>
    </row>
    <row r="18" s="412" customFormat="1" ht="25.5" customHeight="1">
      <c r="A18" s="417" t="s">
        <v>171</v>
      </c>
    </row>
    <row r="19" s="416" customFormat="1" ht="18" customHeight="1"/>
    <row r="20" spans="1:5" s="415" customFormat="1" ht="72" customHeight="1">
      <c r="A20" s="617"/>
      <c r="B20" s="618"/>
      <c r="C20" s="618"/>
      <c r="D20" s="618"/>
      <c r="E20" s="618"/>
    </row>
    <row r="22" ht="15.75">
      <c r="B22" s="414"/>
    </row>
  </sheetData>
  <sheetProtection/>
  <mergeCells count="3">
    <mergeCell ref="B2:C3"/>
    <mergeCell ref="D2:E3"/>
    <mergeCell ref="A20:E20"/>
  </mergeCells>
  <printOptions horizontalCentered="1" verticalCentered="1"/>
  <pageMargins left="0.2362204724409449" right="0.2362204724409449" top="0.7874015748031497" bottom="0.6692913385826772" header="0.31496062992125984" footer="0.31496062992125984"/>
  <pageSetup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36"/>
  <sheetViews>
    <sheetView showGridLines="0" showZeros="0" tabSelected="1" zoomScale="70" zoomScaleNormal="70" zoomScalePageLayoutView="0" workbookViewId="0" topLeftCell="A1">
      <selection activeCell="K29" sqref="K29"/>
    </sheetView>
  </sheetViews>
  <sheetFormatPr defaultColWidth="9.00390625" defaultRowHeight="12.75"/>
  <cols>
    <col min="1" max="1" width="15.375" style="181" customWidth="1"/>
    <col min="2" max="2" width="23.125" style="181" customWidth="1"/>
    <col min="3" max="4" width="17.375" style="215" customWidth="1"/>
    <col min="5" max="6" width="17.375" style="216" customWidth="1"/>
    <col min="7" max="7" width="3.375" style="181" customWidth="1"/>
    <col min="8" max="8" width="23.00390625" style="181" customWidth="1"/>
    <col min="9" max="9" width="28.875" style="181" customWidth="1"/>
    <col min="10" max="10" width="16.875" style="217" customWidth="1"/>
    <col min="11" max="11" width="16.375" style="217" customWidth="1"/>
    <col min="12" max="12" width="18.75390625" style="216" customWidth="1"/>
    <col min="13" max="13" width="19.25390625" style="216" customWidth="1"/>
    <col min="14" max="16384" width="9.125" style="181" customWidth="1"/>
  </cols>
  <sheetData>
    <row r="1" spans="1:6" s="166" customFormat="1" ht="19.5" customHeight="1">
      <c r="A1" s="250" t="s">
        <v>217</v>
      </c>
      <c r="B1" s="243"/>
      <c r="C1" s="243"/>
      <c r="D1" s="243"/>
      <c r="E1" s="247"/>
      <c r="F1" s="247"/>
    </row>
    <row r="2" spans="1:6" s="166" customFormat="1" ht="7.5" customHeight="1" thickBot="1">
      <c r="A2" s="250"/>
      <c r="B2" s="243"/>
      <c r="C2" s="243"/>
      <c r="D2" s="243"/>
      <c r="E2" s="247"/>
      <c r="F2" s="247"/>
    </row>
    <row r="3" spans="1:13" s="171" customFormat="1" ht="15.75" customHeight="1" thickTop="1">
      <c r="A3" s="167"/>
      <c r="B3" s="167" t="s">
        <v>83</v>
      </c>
      <c r="C3" s="168" t="s">
        <v>35</v>
      </c>
      <c r="D3" s="168"/>
      <c r="E3" s="169" t="s">
        <v>36</v>
      </c>
      <c r="F3" s="170"/>
      <c r="H3" s="167" t="s">
        <v>34</v>
      </c>
      <c r="I3" s="167" t="s">
        <v>83</v>
      </c>
      <c r="J3" s="168" t="s">
        <v>35</v>
      </c>
      <c r="K3" s="168"/>
      <c r="L3" s="169" t="s">
        <v>36</v>
      </c>
      <c r="M3" s="170"/>
    </row>
    <row r="4" spans="1:14" s="171" customFormat="1" ht="15.75" customHeight="1" thickBot="1">
      <c r="A4" s="172"/>
      <c r="B4" s="172"/>
      <c r="C4" s="248" t="s">
        <v>193</v>
      </c>
      <c r="D4" s="174" t="s">
        <v>194</v>
      </c>
      <c r="E4" s="173" t="s">
        <v>193</v>
      </c>
      <c r="F4" s="174" t="s">
        <v>194</v>
      </c>
      <c r="G4" s="175"/>
      <c r="H4" s="176"/>
      <c r="I4" s="176"/>
      <c r="J4" s="248" t="s">
        <v>193</v>
      </c>
      <c r="K4" s="174" t="s">
        <v>194</v>
      </c>
      <c r="L4" s="173" t="s">
        <v>193</v>
      </c>
      <c r="M4" s="174" t="s">
        <v>194</v>
      </c>
      <c r="N4" s="175"/>
    </row>
    <row r="5" spans="1:19" s="171" customFormat="1" ht="15.75" customHeight="1" thickBot="1" thickTop="1">
      <c r="A5" s="177"/>
      <c r="B5" s="177"/>
      <c r="C5" s="178"/>
      <c r="D5" s="178"/>
      <c r="E5" s="178"/>
      <c r="F5" s="178"/>
      <c r="G5" s="175"/>
      <c r="H5" s="179"/>
      <c r="I5" s="179"/>
      <c r="J5" s="178"/>
      <c r="K5" s="178"/>
      <c r="L5" s="178"/>
      <c r="M5" s="178"/>
      <c r="N5" s="175"/>
      <c r="O5" s="175"/>
      <c r="P5" s="175"/>
      <c r="Q5" s="175"/>
      <c r="R5" s="175"/>
      <c r="S5" s="175"/>
    </row>
    <row r="6" spans="1:19" ht="24" customHeight="1" thickTop="1">
      <c r="A6" s="376" t="s">
        <v>37</v>
      </c>
      <c r="B6" s="376" t="s">
        <v>79</v>
      </c>
      <c r="C6" s="377"/>
      <c r="D6" s="378"/>
      <c r="E6" s="379">
        <f>'[6]20. Przemyt - towary'!$E$6</f>
        <v>1672724.04</v>
      </c>
      <c r="F6" s="379">
        <f>'[6]20. Przemyt - towary'!$F$6</f>
        <v>2973051.55</v>
      </c>
      <c r="G6" s="180"/>
      <c r="H6" s="390" t="s">
        <v>38</v>
      </c>
      <c r="I6" s="390" t="s">
        <v>79</v>
      </c>
      <c r="J6" s="447">
        <f>SUM(J7:J9)</f>
        <v>0</v>
      </c>
      <c r="K6" s="391">
        <f>SUM(K7:K9)</f>
        <v>0</v>
      </c>
      <c r="L6" s="448">
        <v>0</v>
      </c>
      <c r="M6" s="500"/>
      <c r="N6" s="180"/>
      <c r="O6" s="180"/>
      <c r="P6" s="180"/>
      <c r="Q6" s="180"/>
      <c r="R6" s="180"/>
      <c r="S6" s="180"/>
    </row>
    <row r="7" spans="1:13" ht="19.5" customHeight="1">
      <c r="A7" s="185" t="s">
        <v>5</v>
      </c>
      <c r="B7" s="322" t="s">
        <v>6</v>
      </c>
      <c r="C7" s="324">
        <f>'[6]20. Przemyt - towary'!$C$7</f>
        <v>17.362814</v>
      </c>
      <c r="D7" s="445">
        <f>'[6]20. Przemyt - towary'!$D$7</f>
        <v>2.78328</v>
      </c>
      <c r="E7" s="183">
        <f>'[6]20. Przemyt - towary'!$E$7</f>
        <v>651634.5700000001</v>
      </c>
      <c r="F7" s="184">
        <f>'[6]20. Przemyt - towary'!$F$7</f>
        <v>112462.9</v>
      </c>
      <c r="H7" s="182" t="s">
        <v>5</v>
      </c>
      <c r="I7" s="182" t="s">
        <v>7</v>
      </c>
      <c r="J7" s="449"/>
      <c r="K7" s="187"/>
      <c r="L7" s="450"/>
      <c r="M7" s="451"/>
    </row>
    <row r="8" spans="1:13" ht="19.5" customHeight="1">
      <c r="A8" s="185"/>
      <c r="B8" s="322" t="s">
        <v>8</v>
      </c>
      <c r="C8" s="452"/>
      <c r="D8" s="446"/>
      <c r="E8" s="183"/>
      <c r="F8" s="451"/>
      <c r="H8" s="182"/>
      <c r="I8" s="182" t="s">
        <v>9</v>
      </c>
      <c r="J8" s="449"/>
      <c r="K8" s="187"/>
      <c r="L8" s="450"/>
      <c r="M8" s="451"/>
    </row>
    <row r="9" spans="1:13" ht="19.5" customHeight="1">
      <c r="A9" s="185"/>
      <c r="B9" s="322" t="s">
        <v>10</v>
      </c>
      <c r="C9" s="324"/>
      <c r="D9" s="445">
        <f>'[6]20. Przemyt - towary'!$D$9</f>
        <v>1.38401</v>
      </c>
      <c r="E9" s="453"/>
      <c r="F9" s="184">
        <f>'[6]20. Przemyt - towary'!$F$9</f>
        <v>22700.35</v>
      </c>
      <c r="H9" s="182"/>
      <c r="I9" s="182" t="s">
        <v>11</v>
      </c>
      <c r="J9" s="449"/>
      <c r="K9" s="187"/>
      <c r="L9" s="450"/>
      <c r="M9" s="451"/>
    </row>
    <row r="10" spans="1:13" ht="19.5" customHeight="1">
      <c r="A10" s="185"/>
      <c r="B10" s="322" t="s">
        <v>12</v>
      </c>
      <c r="C10" s="324">
        <f>'[6]20. Przemyt - towary'!$C$10</f>
        <v>29.39656</v>
      </c>
      <c r="D10" s="445">
        <f>'[6]20. Przemyt - towary'!$D$10</f>
        <v>0.275</v>
      </c>
      <c r="E10" s="183">
        <f>'[6]20. Przemyt - towary'!$E$10</f>
        <v>890546</v>
      </c>
      <c r="F10" s="184">
        <f>'[6]20. Przemyt - towary'!$F$10</f>
        <v>51400</v>
      </c>
      <c r="H10" s="392" t="s">
        <v>14</v>
      </c>
      <c r="I10" s="392" t="s">
        <v>79</v>
      </c>
      <c r="J10" s="393">
        <f>SUM(J11:J14)</f>
        <v>182</v>
      </c>
      <c r="K10" s="394">
        <f>SUM(K11:K14)</f>
        <v>134</v>
      </c>
      <c r="L10" s="395">
        <f>L11+L12+L13+L14</f>
        <v>10053000</v>
      </c>
      <c r="M10" s="396">
        <f>SUM(M11:M14)</f>
        <v>6311600</v>
      </c>
    </row>
    <row r="11" spans="1:13" ht="19.5" customHeight="1">
      <c r="A11" s="185"/>
      <c r="B11" s="322" t="s">
        <v>13</v>
      </c>
      <c r="C11" s="324">
        <f>'[6]20. Przemyt - towary'!$C$11</f>
        <v>0.000684</v>
      </c>
      <c r="D11" s="445">
        <f>'[6]20. Przemyt - towary'!$D$11</f>
        <v>3.19501</v>
      </c>
      <c r="E11" s="183">
        <f>'[6]20. Przemyt - towary'!$E$11</f>
        <v>179.35</v>
      </c>
      <c r="F11" s="184">
        <f>'[6]20. Przemyt - towary'!$F$11</f>
        <v>643826</v>
      </c>
      <c r="H11" s="182" t="s">
        <v>5</v>
      </c>
      <c r="I11" s="402" t="s">
        <v>146</v>
      </c>
      <c r="J11" s="186">
        <f>'[6]20. Przemyt - towary'!$J$12</f>
        <v>134</v>
      </c>
      <c r="K11" s="187">
        <f>'[6]20. Przemyt - towary'!$K$12</f>
        <v>120</v>
      </c>
      <c r="L11" s="188">
        <f>'[6]20. Przemyt - towary'!$L$12</f>
        <v>7993000</v>
      </c>
      <c r="M11" s="327">
        <f>'[6]20. Przemyt - towary'!$M$12</f>
        <v>5989000</v>
      </c>
    </row>
    <row r="12" spans="1:13" ht="19.5" customHeight="1">
      <c r="A12" s="185"/>
      <c r="B12" s="322" t="s">
        <v>15</v>
      </c>
      <c r="C12" s="455">
        <f>'[6]20. Przemyt - towary'!$C$12</f>
        <v>3.0560419999999993</v>
      </c>
      <c r="D12" s="456">
        <f>'[6]20. Przemyt - towary'!$D$12</f>
        <v>58.5954</v>
      </c>
      <c r="E12" s="457">
        <f>'[6]20. Przemyt - towary'!$E$12</f>
        <v>113708.92</v>
      </c>
      <c r="F12" s="184">
        <f>'[6]20. Przemyt - towary'!$F$12</f>
        <v>1979805.2999999998</v>
      </c>
      <c r="H12" s="185" t="s">
        <v>58</v>
      </c>
      <c r="I12" s="312" t="s">
        <v>17</v>
      </c>
      <c r="J12" s="186">
        <f>'[6]20. Przemyt - towary'!$J$13</f>
        <v>2</v>
      </c>
      <c r="K12" s="187">
        <f>'[6]20. Przemyt - towary'!$K$13</f>
        <v>8</v>
      </c>
      <c r="L12" s="315">
        <f>'[6]20. Przemyt - towary'!$L$13</f>
        <v>7500</v>
      </c>
      <c r="M12" s="285">
        <f>'[6]20. Przemyt - towary'!$M$13</f>
        <v>75600</v>
      </c>
    </row>
    <row r="13" spans="1:13" ht="19.5" customHeight="1">
      <c r="A13" s="185"/>
      <c r="B13" s="313" t="s">
        <v>15</v>
      </c>
      <c r="C13" s="458"/>
      <c r="D13" s="459"/>
      <c r="E13" s="183"/>
      <c r="F13" s="184"/>
      <c r="H13" s="313"/>
      <c r="I13" s="312" t="s">
        <v>144</v>
      </c>
      <c r="J13" s="217">
        <f>'[6]20. Przemyt - towary'!$J$14</f>
        <v>10</v>
      </c>
      <c r="K13" s="325">
        <f>'[6]20. Przemyt - towary'!$K$14</f>
        <v>2</v>
      </c>
      <c r="L13" s="216">
        <f>'[6]20. Przemyt - towary'!$L$14</f>
        <v>700000</v>
      </c>
      <c r="M13" s="326">
        <f>'[6]20. Przemyt - towary'!$M$14</f>
        <v>135000</v>
      </c>
    </row>
    <row r="14" spans="1:13" ht="19.5" customHeight="1">
      <c r="A14" s="185"/>
      <c r="B14" s="322" t="s">
        <v>16</v>
      </c>
      <c r="C14" s="455"/>
      <c r="D14" s="456"/>
      <c r="E14" s="183"/>
      <c r="F14" s="184"/>
      <c r="H14" s="314"/>
      <c r="I14" s="312" t="s">
        <v>145</v>
      </c>
      <c r="J14" s="217">
        <f>'[6]20. Przemyt - towary'!$J$15</f>
        <v>36</v>
      </c>
      <c r="K14" s="328">
        <f>'[6]20. Przemyt - towary'!$K$15</f>
        <v>4</v>
      </c>
      <c r="L14" s="216">
        <f>'[6]20. Przemyt - towary'!$L$15</f>
        <v>1352500</v>
      </c>
      <c r="M14" s="329">
        <f>'[6]20. Przemyt - towary'!$M$15</f>
        <v>112000</v>
      </c>
    </row>
    <row r="15" spans="1:13" s="191" customFormat="1" ht="19.5" customHeight="1">
      <c r="A15" s="185"/>
      <c r="B15" s="322" t="s">
        <v>16</v>
      </c>
      <c r="C15" s="460" t="str">
        <f>'[6]20. Przemyt - towary'!$C$14</f>
        <v>500 szt.</v>
      </c>
      <c r="D15" s="446"/>
      <c r="E15" s="206">
        <f>'[6]20. Przemyt - towary'!$E$14</f>
        <v>5000</v>
      </c>
      <c r="F15" s="190"/>
      <c r="H15" s="392" t="s">
        <v>19</v>
      </c>
      <c r="I15" s="392" t="s">
        <v>58</v>
      </c>
      <c r="J15" s="461"/>
      <c r="K15" s="462"/>
      <c r="L15" s="395">
        <f>L17+L18+L19+L20</f>
        <v>43625714.32140008</v>
      </c>
      <c r="M15" s="396">
        <f>M17+M18+M19+M20</f>
        <v>18707646.359599996</v>
      </c>
    </row>
    <row r="16" spans="1:13" s="191" customFormat="1" ht="19.5" customHeight="1">
      <c r="A16" s="185"/>
      <c r="B16" s="322" t="s">
        <v>131</v>
      </c>
      <c r="C16" s="496"/>
      <c r="D16" s="489"/>
      <c r="E16" s="463"/>
      <c r="F16" s="190"/>
      <c r="H16" s="464"/>
      <c r="I16" s="465"/>
      <c r="J16" s="466"/>
      <c r="K16" s="467"/>
      <c r="L16" s="468"/>
      <c r="M16" s="469"/>
    </row>
    <row r="17" spans="1:13" s="192" customFormat="1" ht="20.25" customHeight="1">
      <c r="A17" s="319"/>
      <c r="B17" s="322" t="s">
        <v>131</v>
      </c>
      <c r="C17" s="470"/>
      <c r="D17" s="471"/>
      <c r="E17" s="472"/>
      <c r="F17" s="473"/>
      <c r="H17" s="193" t="s">
        <v>5</v>
      </c>
      <c r="I17" s="304" t="s">
        <v>160</v>
      </c>
      <c r="J17" s="474"/>
      <c r="K17" s="475"/>
      <c r="L17" s="194">
        <f>'[6]20. Przemyt - towary'!$L$21</f>
        <v>26113608.343700085</v>
      </c>
      <c r="M17" s="407">
        <f>'[6]20. Przemyt - towary'!$M$21</f>
        <v>14333287.111399997</v>
      </c>
    </row>
    <row r="18" spans="1:13" s="192" customFormat="1" ht="20.25" customHeight="1">
      <c r="A18" s="320"/>
      <c r="B18" s="322" t="s">
        <v>18</v>
      </c>
      <c r="C18" s="455"/>
      <c r="D18" s="501" t="str">
        <f>'[6]20. Przemyt - towary'!$D$17</f>
        <v>18,0 szt.</v>
      </c>
      <c r="E18" s="410"/>
      <c r="F18" s="502">
        <f>'[6]20. Przemyt - towary'!$F$17</f>
        <v>360</v>
      </c>
      <c r="H18" s="193"/>
      <c r="I18" s="182" t="s">
        <v>22</v>
      </c>
      <c r="J18" s="476"/>
      <c r="K18" s="477"/>
      <c r="L18" s="284">
        <f>'[6]20. Przemyt - towary'!$L$23</f>
        <v>593168.33</v>
      </c>
      <c r="M18" s="408">
        <f>'[6]20. Przemyt - towary'!$M$23</f>
        <v>300500.68999999994</v>
      </c>
    </row>
    <row r="19" spans="1:13" ht="20.25" customHeight="1" thickBot="1">
      <c r="A19" s="303"/>
      <c r="B19" s="492" t="s">
        <v>45</v>
      </c>
      <c r="C19" s="493"/>
      <c r="D19" s="494"/>
      <c r="E19" s="495">
        <f>'[6]20. Przemyt - towary'!$E$18</f>
        <v>11655.2</v>
      </c>
      <c r="F19" s="321">
        <f>'[6]20. Przemyt - towary'!$F$18</f>
        <v>162497</v>
      </c>
      <c r="H19" s="182"/>
      <c r="I19" s="182" t="s">
        <v>25</v>
      </c>
      <c r="J19" s="478"/>
      <c r="K19" s="479"/>
      <c r="L19" s="284">
        <f>'[6]20. Przemyt - towary'!$L$24</f>
        <v>2410</v>
      </c>
      <c r="M19" s="408"/>
    </row>
    <row r="20" spans="1:13" ht="19.5" customHeight="1" thickBot="1" thickTop="1">
      <c r="A20" s="211"/>
      <c r="B20" s="211"/>
      <c r="C20" s="490"/>
      <c r="D20" s="490"/>
      <c r="E20" s="491"/>
      <c r="F20" s="411"/>
      <c r="H20" s="182"/>
      <c r="I20" s="257" t="s">
        <v>27</v>
      </c>
      <c r="J20" s="480"/>
      <c r="K20" s="481"/>
      <c r="L20" s="305">
        <f>'[6]20. Przemyt - towary'!$L$25</f>
        <v>16916527.6477</v>
      </c>
      <c r="M20" s="306">
        <f>'[6]20. Przemyt - towary'!$M$25</f>
        <v>4073858.558200001</v>
      </c>
    </row>
    <row r="21" spans="8:11" ht="19.5" customHeight="1" thickBot="1" thickTop="1">
      <c r="H21" s="403"/>
      <c r="J21" s="404"/>
      <c r="K21" s="404"/>
    </row>
    <row r="22" spans="1:6" ht="19.5" customHeight="1" thickTop="1">
      <c r="A22" s="380" t="s">
        <v>20</v>
      </c>
      <c r="B22" s="380"/>
      <c r="C22" s="381">
        <f>C23+C27+C31</f>
        <v>806</v>
      </c>
      <c r="D22" s="382">
        <f>D23+D27+D31</f>
        <v>284</v>
      </c>
      <c r="E22" s="383">
        <f>'[6]20. Przemyt - towary'!$E$20</f>
        <v>1157</v>
      </c>
      <c r="F22" s="384">
        <f>'[6]20. Przemyt - towary'!$F$21+'[6]20. Przemyt - towary'!$F$25+'[6]20. Przemyt - towary'!$F$28</f>
        <v>15179.94</v>
      </c>
    </row>
    <row r="23" spans="1:13" ht="19.5" customHeight="1">
      <c r="A23" s="385" t="s">
        <v>21</v>
      </c>
      <c r="B23" s="385" t="s">
        <v>79</v>
      </c>
      <c r="C23" s="386">
        <f>C24+C25+C26</f>
        <v>18</v>
      </c>
      <c r="D23" s="387">
        <f>SUM(D24:D26)</f>
        <v>8</v>
      </c>
      <c r="E23" s="195"/>
      <c r="F23" s="196"/>
      <c r="H23" s="202"/>
      <c r="I23" s="202"/>
      <c r="J23" s="189"/>
      <c r="K23" s="189"/>
      <c r="L23" s="203"/>
      <c r="M23" s="203"/>
    </row>
    <row r="24" spans="1:14" ht="24" customHeight="1">
      <c r="A24" s="182" t="s">
        <v>23</v>
      </c>
      <c r="B24" s="182" t="s">
        <v>24</v>
      </c>
      <c r="C24" s="197">
        <f>'[6]20. Przemyt - towary'!$C$22</f>
        <v>3</v>
      </c>
      <c r="D24" s="187">
        <f>'[6]20. Przemyt - towary'!$D$22</f>
        <v>1</v>
      </c>
      <c r="E24" s="198"/>
      <c r="F24" s="190"/>
      <c r="H24" s="204"/>
      <c r="I24" s="204"/>
      <c r="J24" s="205"/>
      <c r="K24" s="205"/>
      <c r="L24" s="206"/>
      <c r="M24" s="206"/>
      <c r="N24" s="171"/>
    </row>
    <row r="25" spans="1:14" ht="19.5" customHeight="1">
      <c r="A25" s="182"/>
      <c r="B25" s="182" t="s">
        <v>26</v>
      </c>
      <c r="C25" s="197">
        <f>'[6]20. Przemyt - towary'!$C$23</f>
        <v>4</v>
      </c>
      <c r="D25" s="187">
        <f>'[6]20. Przemyt - towary'!$D$23</f>
        <v>0</v>
      </c>
      <c r="E25" s="198"/>
      <c r="F25" s="190"/>
      <c r="H25" s="204"/>
      <c r="I25" s="206"/>
      <c r="J25" s="207"/>
      <c r="K25" s="207"/>
      <c r="L25" s="206"/>
      <c r="M25" s="206"/>
      <c r="N25" s="171"/>
    </row>
    <row r="26" spans="1:14" ht="19.5" customHeight="1">
      <c r="A26" s="182"/>
      <c r="B26" s="182" t="s">
        <v>28</v>
      </c>
      <c r="C26" s="200">
        <f>'[6]20. Przemyt - towary'!$C$24</f>
        <v>11</v>
      </c>
      <c r="D26" s="201">
        <f>'[6]20. Przemyt - towary'!$D$24</f>
        <v>7</v>
      </c>
      <c r="E26" s="198"/>
      <c r="F26" s="190"/>
      <c r="H26" s="204"/>
      <c r="I26" s="204"/>
      <c r="J26" s="207"/>
      <c r="K26" s="207"/>
      <c r="L26" s="245"/>
      <c r="M26" s="245"/>
      <c r="N26" s="171"/>
    </row>
    <row r="27" spans="1:14" ht="24" customHeight="1">
      <c r="A27" s="385" t="s">
        <v>148</v>
      </c>
      <c r="B27" s="388" t="s">
        <v>79</v>
      </c>
      <c r="C27" s="482">
        <f>SUM(C28:C30)</f>
        <v>0</v>
      </c>
      <c r="D27" s="483">
        <f>SUM(D28:D30)</f>
        <v>0</v>
      </c>
      <c r="E27" s="487"/>
      <c r="F27" s="488"/>
      <c r="H27" s="204"/>
      <c r="I27" s="204"/>
      <c r="J27" s="205"/>
      <c r="K27" s="205"/>
      <c r="L27" s="245"/>
      <c r="M27" s="246"/>
      <c r="N27" s="171"/>
    </row>
    <row r="28" spans="1:14" ht="19.5" customHeight="1">
      <c r="A28" s="182" t="s">
        <v>23</v>
      </c>
      <c r="B28" s="182" t="s">
        <v>149</v>
      </c>
      <c r="C28" s="197">
        <f>'[6]20. Przemyt - towary'!$C$26</f>
        <v>0</v>
      </c>
      <c r="D28" s="454">
        <f>'[6]20. Przemyt - towary'!$D$26</f>
        <v>0</v>
      </c>
      <c r="E28" s="198"/>
      <c r="F28" s="190"/>
      <c r="H28" s="202"/>
      <c r="I28" s="202"/>
      <c r="J28" s="207"/>
      <c r="K28" s="207"/>
      <c r="L28" s="206"/>
      <c r="M28" s="206"/>
      <c r="N28" s="171"/>
    </row>
    <row r="29" spans="1:14" ht="19.5" customHeight="1">
      <c r="A29" s="182"/>
      <c r="B29" s="182" t="s">
        <v>150</v>
      </c>
      <c r="C29" s="197">
        <f>'[6]20. Przemyt - towary'!$C$27</f>
        <v>0</v>
      </c>
      <c r="D29" s="454">
        <f>'[6]20. Przemyt - towary'!$D$27</f>
        <v>0</v>
      </c>
      <c r="E29" s="198"/>
      <c r="F29" s="190"/>
      <c r="H29" s="202"/>
      <c r="I29" s="202"/>
      <c r="J29" s="207"/>
      <c r="K29" s="207"/>
      <c r="L29" s="206"/>
      <c r="M29" s="206"/>
      <c r="N29" s="171"/>
    </row>
    <row r="30" spans="1:13" ht="19.5" customHeight="1" thickBot="1">
      <c r="A30" s="199"/>
      <c r="B30" s="257" t="s">
        <v>28</v>
      </c>
      <c r="C30" s="330"/>
      <c r="D30" s="484"/>
      <c r="E30" s="213"/>
      <c r="F30" s="214"/>
      <c r="G30" s="211"/>
      <c r="H30" s="202"/>
      <c r="I30" s="202"/>
      <c r="J30" s="189"/>
      <c r="K30" s="189"/>
      <c r="L30" s="210"/>
      <c r="M30" s="210"/>
    </row>
    <row r="31" spans="1:13" ht="19.5" customHeight="1" thickTop="1">
      <c r="A31" s="389" t="s">
        <v>29</v>
      </c>
      <c r="B31" s="389" t="s">
        <v>79</v>
      </c>
      <c r="C31" s="485">
        <f>C32+C33+C34</f>
        <v>788</v>
      </c>
      <c r="D31" s="486">
        <f>SUM(D32:D34)</f>
        <v>276</v>
      </c>
      <c r="E31" s="208"/>
      <c r="F31" s="209"/>
      <c r="G31" s="211"/>
      <c r="H31" s="202"/>
      <c r="I31" s="202"/>
      <c r="J31" s="189"/>
      <c r="K31" s="189"/>
      <c r="L31" s="210"/>
      <c r="M31" s="210"/>
    </row>
    <row r="32" spans="1:13" ht="25.5" customHeight="1">
      <c r="A32" s="182" t="s">
        <v>23</v>
      </c>
      <c r="B32" s="182" t="s">
        <v>30</v>
      </c>
      <c r="C32" s="197">
        <f>'[6]20. Przemyt - towary'!$C$29</f>
        <v>120</v>
      </c>
      <c r="D32" s="187">
        <f>'[6]20. Przemyt - towary'!$D$29</f>
        <v>263</v>
      </c>
      <c r="E32" s="198"/>
      <c r="F32" s="190"/>
      <c r="H32" s="202"/>
      <c r="I32" s="202"/>
      <c r="J32" s="189"/>
      <c r="K32" s="189"/>
      <c r="L32" s="210"/>
      <c r="M32" s="210"/>
    </row>
    <row r="33" spans="1:9" ht="18" customHeight="1">
      <c r="A33" s="182"/>
      <c r="B33" s="182" t="s">
        <v>31</v>
      </c>
      <c r="C33" s="197">
        <f>'[6]20. Przemyt - towary'!$C$30</f>
        <v>14</v>
      </c>
      <c r="D33" s="187">
        <f>'[6]20. Przemyt - towary'!$D$30</f>
        <v>0</v>
      </c>
      <c r="E33" s="198"/>
      <c r="F33" s="190"/>
      <c r="H33" s="136"/>
      <c r="I33" s="136"/>
    </row>
    <row r="34" spans="1:6" ht="26.25" customHeight="1" thickBot="1">
      <c r="A34" s="199"/>
      <c r="B34" s="199" t="s">
        <v>28</v>
      </c>
      <c r="C34" s="316">
        <f>'[6]20. Przemyt - towary'!$C$31</f>
        <v>654</v>
      </c>
      <c r="D34" s="212">
        <f>'[6]20. Przemyt - towary'!$D$31</f>
        <v>13</v>
      </c>
      <c r="E34" s="213"/>
      <c r="F34" s="214"/>
    </row>
    <row r="35" spans="1:2" ht="27" customHeight="1" thickTop="1">
      <c r="A35" s="282"/>
      <c r="B35" s="136"/>
    </row>
    <row r="36" spans="1:10" ht="36.75" customHeight="1">
      <c r="A36" s="561" t="s">
        <v>46</v>
      </c>
      <c r="B36" s="562"/>
      <c r="C36" s="562"/>
      <c r="D36" s="562"/>
      <c r="E36" s="562"/>
      <c r="F36" s="562"/>
      <c r="G36" s="562"/>
      <c r="H36" s="562"/>
      <c r="I36" s="562"/>
      <c r="J36" s="562"/>
    </row>
  </sheetData>
  <sheetProtection/>
  <mergeCells count="1">
    <mergeCell ref="A36:J36"/>
  </mergeCells>
  <printOptions horizontalCentered="1" verticalCentered="1"/>
  <pageMargins left="0.22" right="0.28" top="0.4" bottom="0.59" header="0.2" footer="0.1968503937007874"/>
  <pageSetup fitToHeight="1" fitToWidth="1" horizontalDpi="1200" verticalDpi="12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37">
    <tabColor rgb="FF92D050"/>
  </sheetPr>
  <dimension ref="A1:F71"/>
  <sheetViews>
    <sheetView showGridLines="0" showZeros="0" zoomScale="80" zoomScaleNormal="80" zoomScalePageLayoutView="0" workbookViewId="0" topLeftCell="A1">
      <selection activeCell="K21" sqref="K21"/>
    </sheetView>
  </sheetViews>
  <sheetFormatPr defaultColWidth="9.00390625" defaultRowHeight="12.75"/>
  <cols>
    <col min="1" max="1" width="65.375" style="181" customWidth="1"/>
    <col min="2" max="2" width="7.875" style="181" customWidth="1"/>
    <col min="3" max="3" width="18.75390625" style="181" customWidth="1"/>
    <col min="4" max="4" width="7.875" style="181" customWidth="1"/>
    <col min="5" max="5" width="18.625" style="181" customWidth="1"/>
    <col min="6" max="6" width="10.75390625" style="242" customWidth="1"/>
    <col min="7" max="16384" width="9.125" style="181" customWidth="1"/>
  </cols>
  <sheetData>
    <row r="1" spans="1:6" s="220" customFormat="1" ht="15.75">
      <c r="A1" s="218" t="s">
        <v>216</v>
      </c>
      <c r="B1" s="218"/>
      <c r="C1" s="218"/>
      <c r="D1" s="249"/>
      <c r="E1" s="249"/>
      <c r="F1" s="219"/>
    </row>
    <row r="2" spans="1:6" ht="15.75">
      <c r="A2" s="251" t="s">
        <v>48</v>
      </c>
      <c r="B2" s="221"/>
      <c r="C2" s="221"/>
      <c r="D2" s="221"/>
      <c r="F2" s="222"/>
    </row>
    <row r="3" spans="1:6" ht="9.75" customHeight="1">
      <c r="A3" s="251"/>
      <c r="B3" s="221"/>
      <c r="C3" s="221"/>
      <c r="D3" s="221"/>
      <c r="F3" s="222"/>
    </row>
    <row r="4" spans="1:6" s="229" customFormat="1" ht="18.75" customHeight="1">
      <c r="A4" s="223" t="s">
        <v>61</v>
      </c>
      <c r="B4" s="224"/>
      <c r="C4" s="225" t="s">
        <v>193</v>
      </c>
      <c r="D4" s="226"/>
      <c r="E4" s="227" t="s">
        <v>194</v>
      </c>
      <c r="F4" s="228" t="s">
        <v>62</v>
      </c>
    </row>
    <row r="5" spans="1:6" s="229" customFormat="1" ht="17.25" customHeight="1" thickBot="1">
      <c r="A5" s="230" t="s">
        <v>47</v>
      </c>
      <c r="B5" s="230" t="s">
        <v>39</v>
      </c>
      <c r="C5" s="231" t="s">
        <v>40</v>
      </c>
      <c r="D5" s="232" t="s">
        <v>39</v>
      </c>
      <c r="E5" s="231" t="s">
        <v>40</v>
      </c>
      <c r="F5" s="233"/>
    </row>
    <row r="6" spans="1:6" s="234" customFormat="1" ht="29.25" customHeight="1" thickTop="1">
      <c r="A6" s="397" t="s">
        <v>60</v>
      </c>
      <c r="B6" s="503">
        <f aca="true" t="shared" si="0" ref="B6:E8">B36+B61+B66</f>
        <v>0</v>
      </c>
      <c r="C6" s="504">
        <f t="shared" si="0"/>
        <v>55352595.361400016</v>
      </c>
      <c r="D6" s="505">
        <f t="shared" si="0"/>
        <v>0</v>
      </c>
      <c r="E6" s="506">
        <f t="shared" si="0"/>
        <v>28007477.84960001</v>
      </c>
      <c r="F6" s="507">
        <f>C6/E6-1</f>
        <v>0.9763505896047879</v>
      </c>
    </row>
    <row r="7" spans="1:6" s="229" customFormat="1" ht="13.5" customHeight="1">
      <c r="A7" s="398" t="s">
        <v>161</v>
      </c>
      <c r="B7" s="508">
        <f t="shared" si="0"/>
        <v>182</v>
      </c>
      <c r="C7" s="509">
        <f t="shared" si="0"/>
        <v>10053000</v>
      </c>
      <c r="D7" s="510">
        <f t="shared" si="0"/>
        <v>134</v>
      </c>
      <c r="E7" s="509">
        <f t="shared" si="0"/>
        <v>6311600</v>
      </c>
      <c r="F7" s="511">
        <f aca="true" t="shared" si="1" ref="F7:F67">C7/E7-1</f>
        <v>0.5927815450915774</v>
      </c>
    </row>
    <row r="8" spans="1:6" s="229" customFormat="1" ht="12" customHeight="1">
      <c r="A8" s="398" t="s">
        <v>41</v>
      </c>
      <c r="B8" s="508">
        <f t="shared" si="0"/>
        <v>0</v>
      </c>
      <c r="C8" s="509">
        <f t="shared" si="0"/>
        <v>593168.3300000001</v>
      </c>
      <c r="D8" s="510">
        <f t="shared" si="0"/>
        <v>0</v>
      </c>
      <c r="E8" s="509">
        <f t="shared" si="0"/>
        <v>300500.69</v>
      </c>
      <c r="F8" s="511">
        <f t="shared" si="1"/>
        <v>0.9739333377237838</v>
      </c>
    </row>
    <row r="9" spans="1:6" s="229" customFormat="1" ht="14.25" customHeight="1">
      <c r="A9" s="398" t="s">
        <v>42</v>
      </c>
      <c r="B9" s="508">
        <f>B39+B64+B70</f>
        <v>0</v>
      </c>
      <c r="C9" s="509">
        <f>C39+C64+C69</f>
        <v>26113608.343700007</v>
      </c>
      <c r="D9" s="510">
        <f>D39+D64+D70</f>
        <v>0</v>
      </c>
      <c r="E9" s="509">
        <f>E39+E64+E69</f>
        <v>14333287.111399991</v>
      </c>
      <c r="F9" s="511">
        <f t="shared" si="1"/>
        <v>0.8218855270770742</v>
      </c>
    </row>
    <row r="10" spans="1:6" s="229" customFormat="1" ht="14.25" customHeight="1" thickBot="1">
      <c r="A10" s="398" t="s">
        <v>159</v>
      </c>
      <c r="B10" s="508"/>
      <c r="C10" s="509">
        <f>C40+C65+C70</f>
        <v>18592818.68770001</v>
      </c>
      <c r="D10" s="510"/>
      <c r="E10" s="509">
        <f>E40+E65+E70</f>
        <v>7062090.048200017</v>
      </c>
      <c r="F10" s="511">
        <f t="shared" si="1"/>
        <v>1.6327643177587268</v>
      </c>
    </row>
    <row r="11" spans="1:6" s="221" customFormat="1" ht="19.5" customHeight="1" thickTop="1">
      <c r="A11" s="235" t="s">
        <v>63</v>
      </c>
      <c r="B11" s="512"/>
      <c r="C11" s="513">
        <f>C12+C13+C14+C15</f>
        <v>928448.3683999999</v>
      </c>
      <c r="D11" s="514"/>
      <c r="E11" s="513">
        <f>E12+E13+E14+E15</f>
        <v>1003276.2364999999</v>
      </c>
      <c r="F11" s="515">
        <f t="shared" si="1"/>
        <v>-0.07458351486629666</v>
      </c>
    </row>
    <row r="12" spans="1:6" s="237" customFormat="1" ht="12.75">
      <c r="A12" s="236" t="s">
        <v>162</v>
      </c>
      <c r="B12" s="516">
        <f>'[6]21. Przemyt - miejsce'!$B$11</f>
        <v>22</v>
      </c>
      <c r="C12" s="517">
        <f>'[6]21. Przemyt - miejsce'!$C$11</f>
        <v>667000</v>
      </c>
      <c r="D12" s="516">
        <f>'[6]21. Przemyt - miejsce'!$D$11</f>
        <v>6</v>
      </c>
      <c r="E12" s="518">
        <f>'[6]21. Przemyt - miejsce'!$E$11</f>
        <v>265000</v>
      </c>
      <c r="F12" s="519">
        <f>C12/E12-1</f>
        <v>1.5169811320754718</v>
      </c>
    </row>
    <row r="13" spans="1:6" s="237" customFormat="1" ht="12.75">
      <c r="A13" s="236" t="s">
        <v>43</v>
      </c>
      <c r="B13" s="516"/>
      <c r="C13" s="518">
        <f>'[6]21. Przemyt - miejsce'!$C$12</f>
        <v>325.5</v>
      </c>
      <c r="D13" s="520"/>
      <c r="E13" s="518">
        <f>'[6]21. Przemyt - miejsce'!$E$12</f>
        <v>57656.5</v>
      </c>
      <c r="F13" s="519">
        <f>C13/E13-1</f>
        <v>-0.9943544960238655</v>
      </c>
    </row>
    <row r="14" spans="1:6" s="237" customFormat="1" ht="12.75">
      <c r="A14" s="236" t="s">
        <v>44</v>
      </c>
      <c r="B14" s="516"/>
      <c r="C14" s="518">
        <f>'[6]21. Przemyt - miejsce'!$C$13</f>
        <v>257944.86840000004</v>
      </c>
      <c r="D14" s="520"/>
      <c r="E14" s="518">
        <f>'[6]21. Przemyt - miejsce'!$E$13</f>
        <v>495825.25650000013</v>
      </c>
      <c r="F14" s="519">
        <f>C14/E14-1</f>
        <v>-0.47976658103135583</v>
      </c>
    </row>
    <row r="15" spans="1:6" s="237" customFormat="1" ht="12.75">
      <c r="A15" s="236" t="s">
        <v>158</v>
      </c>
      <c r="B15" s="516"/>
      <c r="C15" s="518">
        <f>'[6]21. Przemyt - miejsce'!$C$14</f>
        <v>3177.9999999998836</v>
      </c>
      <c r="D15" s="520"/>
      <c r="E15" s="518">
        <f>'[6]21. Przemyt - miejsce'!$E$14</f>
        <v>184794.47999999975</v>
      </c>
      <c r="F15" s="519">
        <f>C15/E15-1</f>
        <v>-0.9828025166119687</v>
      </c>
    </row>
    <row r="16" spans="1:6" s="221" customFormat="1" ht="19.5" customHeight="1">
      <c r="A16" s="238" t="s">
        <v>65</v>
      </c>
      <c r="B16" s="521"/>
      <c r="C16" s="522">
        <f>C17+C18+C19+C20</f>
        <v>3893450.2622000067</v>
      </c>
      <c r="D16" s="523"/>
      <c r="E16" s="522">
        <f>E17+E18+E19+E20</f>
        <v>4584362.1154</v>
      </c>
      <c r="F16" s="524">
        <f t="shared" si="1"/>
        <v>-0.15071057560637502</v>
      </c>
    </row>
    <row r="17" spans="1:6" s="237" customFormat="1" ht="12.75">
      <c r="A17" s="236" t="s">
        <v>162</v>
      </c>
      <c r="B17" s="516">
        <f>'[6]21. Przemyt - miejsce'!$B$16</f>
        <v>22</v>
      </c>
      <c r="C17" s="518">
        <f>'[6]21. Przemyt - miejsce'!$C$16</f>
        <v>1004200</v>
      </c>
      <c r="D17" s="520">
        <f>'[6]21. Przemyt - miejsce'!$D$16</f>
        <v>18</v>
      </c>
      <c r="E17" s="518">
        <f>'[6]21. Przemyt - miejsce'!$E$16</f>
        <v>906100</v>
      </c>
      <c r="F17" s="519">
        <f>C17/E17-1</f>
        <v>0.10826619578412977</v>
      </c>
    </row>
    <row r="18" spans="1:6" s="237" customFormat="1" ht="12.75">
      <c r="A18" s="236" t="s">
        <v>43</v>
      </c>
      <c r="B18" s="516"/>
      <c r="C18" s="518">
        <f>'[6]21. Przemyt - miejsce'!$C$17</f>
        <v>7772.2</v>
      </c>
      <c r="D18" s="520"/>
      <c r="E18" s="518">
        <f>'[6]21. Przemyt - miejsce'!$E$17</f>
        <v>675</v>
      </c>
      <c r="F18" s="519">
        <f>C18/E18-1</f>
        <v>10.51437037037037</v>
      </c>
    </row>
    <row r="19" spans="1:6" s="237" customFormat="1" ht="12.75">
      <c r="A19" s="236" t="s">
        <v>44</v>
      </c>
      <c r="B19" s="516"/>
      <c r="C19" s="518">
        <f>'[6]21. Przemyt - miejsce'!$C$18</f>
        <v>1886690.4121999983</v>
      </c>
      <c r="D19" s="520"/>
      <c r="E19" s="518">
        <f>'[6]21. Przemyt - miejsce'!$E$18</f>
        <v>2686029.7154</v>
      </c>
      <c r="F19" s="519">
        <f>C19/E19-1</f>
        <v>-0.2975913850159938</v>
      </c>
    </row>
    <row r="20" spans="1:6" s="237" customFormat="1" ht="12.75">
      <c r="A20" s="236" t="s">
        <v>158</v>
      </c>
      <c r="B20" s="516"/>
      <c r="C20" s="518">
        <f>'[6]21. Przemyt - miejsce'!$C$19</f>
        <v>994787.6500000083</v>
      </c>
      <c r="D20" s="520"/>
      <c r="E20" s="518">
        <f>'[6]21. Przemyt - miejsce'!$E$19</f>
        <v>991557.3999999994</v>
      </c>
      <c r="F20" s="519">
        <f>C20/E20-1</f>
        <v>0.0032577539131963817</v>
      </c>
    </row>
    <row r="21" spans="1:6" s="221" customFormat="1" ht="19.5" customHeight="1">
      <c r="A21" s="238" t="s">
        <v>66</v>
      </c>
      <c r="B21" s="521"/>
      <c r="C21" s="522">
        <f>C22+C23+C24+C25</f>
        <v>8489870.982199991</v>
      </c>
      <c r="D21" s="523"/>
      <c r="E21" s="522">
        <f>E22+E23+E24+E25</f>
        <v>6142676.833600007</v>
      </c>
      <c r="F21" s="524">
        <f t="shared" si="1"/>
        <v>0.3821125890525443</v>
      </c>
    </row>
    <row r="22" spans="1:6" s="237" customFormat="1" ht="12.75">
      <c r="A22" s="236" t="s">
        <v>162</v>
      </c>
      <c r="B22" s="516">
        <f>'[6]21. Przemyt - miejsce'!$B$21</f>
        <v>74</v>
      </c>
      <c r="C22" s="518">
        <f>'[6]21. Przemyt - miejsce'!$C$21</f>
        <v>2605800</v>
      </c>
      <c r="D22" s="520">
        <f>'[6]21. Przemyt - miejsce'!$D$21</f>
        <v>31</v>
      </c>
      <c r="E22" s="518">
        <f>'[6]21. Przemyt - miejsce'!$E$21</f>
        <v>965000</v>
      </c>
      <c r="F22" s="519">
        <f t="shared" si="1"/>
        <v>1.7003108808290155</v>
      </c>
    </row>
    <row r="23" spans="1:6" s="237" customFormat="1" ht="12.75">
      <c r="A23" s="236" t="s">
        <v>43</v>
      </c>
      <c r="B23" s="516"/>
      <c r="C23" s="518">
        <f>'[6]21. Przemyt - miejsce'!$C$22</f>
        <v>223121.65</v>
      </c>
      <c r="D23" s="520"/>
      <c r="E23" s="518">
        <f>'[6]21. Przemyt - miejsce'!$E$22</f>
        <v>4630.75</v>
      </c>
      <c r="F23" s="519">
        <f t="shared" si="1"/>
        <v>47.18261620687793</v>
      </c>
    </row>
    <row r="24" spans="1:6" s="237" customFormat="1" ht="12.75">
      <c r="A24" s="236" t="s">
        <v>44</v>
      </c>
      <c r="B24" s="516"/>
      <c r="C24" s="518">
        <f>'[6]21. Przemyt - miejsce'!$C$23</f>
        <v>4148550.4622000046</v>
      </c>
      <c r="D24" s="520"/>
      <c r="E24" s="518">
        <f>'[6]21. Przemyt - miejsce'!$E$23</f>
        <v>4918259.483599994</v>
      </c>
      <c r="F24" s="519">
        <f t="shared" si="1"/>
        <v>-0.1565002871374711</v>
      </c>
    </row>
    <row r="25" spans="1:6" s="237" customFormat="1" ht="12.75">
      <c r="A25" s="236" t="s">
        <v>158</v>
      </c>
      <c r="B25" s="516"/>
      <c r="C25" s="518">
        <f>'[6]21. Przemyt - miejsce'!$C$24</f>
        <v>1512398.8699999861</v>
      </c>
      <c r="D25" s="520"/>
      <c r="E25" s="518">
        <f>'[6]21. Przemyt - miejsce'!$E$24</f>
        <v>254786.60000001267</v>
      </c>
      <c r="F25" s="519">
        <f t="shared" si="1"/>
        <v>4.9359435307818815</v>
      </c>
    </row>
    <row r="26" spans="1:6" s="239" customFormat="1" ht="19.5" customHeight="1">
      <c r="A26" s="238" t="s">
        <v>70</v>
      </c>
      <c r="B26" s="521"/>
      <c r="C26" s="522">
        <f>C27+C28+C29+C30</f>
        <v>1339933.1020000002</v>
      </c>
      <c r="D26" s="523"/>
      <c r="E26" s="522">
        <f>E27+E28+E29+E30</f>
        <v>1064486.1512000002</v>
      </c>
      <c r="F26" s="524">
        <f t="shared" si="1"/>
        <v>0.25876048315845845</v>
      </c>
    </row>
    <row r="27" spans="1:6" s="237" customFormat="1" ht="12.75">
      <c r="A27" s="236" t="s">
        <v>162</v>
      </c>
      <c r="B27" s="525">
        <f>'[6]21. Przemyt - miejsce'!$B$26</f>
        <v>4</v>
      </c>
      <c r="C27" s="518">
        <f>'[6]21. Przemyt - miejsce'!$C$26</f>
        <v>460000</v>
      </c>
      <c r="D27" s="520">
        <f>'[6]21. Przemyt - miejsce'!$D$26</f>
        <v>4</v>
      </c>
      <c r="E27" s="518">
        <f>'[6]21. Przemyt - miejsce'!$E$26</f>
        <v>276000</v>
      </c>
      <c r="F27" s="519">
        <f t="shared" si="1"/>
        <v>0.6666666666666667</v>
      </c>
    </row>
    <row r="28" spans="1:6" s="237" customFormat="1" ht="12.75">
      <c r="A28" s="236" t="s">
        <v>43</v>
      </c>
      <c r="B28" s="516"/>
      <c r="C28" s="518">
        <f>'[6]21. Przemyt - miejsce'!$C$27</f>
        <v>6720</v>
      </c>
      <c r="D28" s="526"/>
      <c r="E28" s="518">
        <f>'[6]21. Przemyt - miejsce'!$E$27</f>
        <v>16928.8</v>
      </c>
      <c r="F28" s="519">
        <f t="shared" si="1"/>
        <v>-0.6030433344359907</v>
      </c>
    </row>
    <row r="29" spans="1:6" s="237" customFormat="1" ht="12.75">
      <c r="A29" s="236" t="s">
        <v>44</v>
      </c>
      <c r="B29" s="516"/>
      <c r="C29" s="518">
        <f>'[6]21. Przemyt - miejsce'!$C$28</f>
        <v>184615.032</v>
      </c>
      <c r="D29" s="526"/>
      <c r="E29" s="518">
        <f>'[6]21. Przemyt - miejsce'!$E$28</f>
        <v>271791.1602</v>
      </c>
      <c r="F29" s="519">
        <f t="shared" si="1"/>
        <v>-0.3207467385467969</v>
      </c>
    </row>
    <row r="30" spans="1:6" s="237" customFormat="1" ht="12.75">
      <c r="A30" s="236" t="s">
        <v>158</v>
      </c>
      <c r="B30" s="516"/>
      <c r="C30" s="518">
        <f>'[6]21. Przemyt - miejsce'!$C$29</f>
        <v>688598.0700000002</v>
      </c>
      <c r="D30" s="526"/>
      <c r="E30" s="518">
        <f>'[6]21. Przemyt - miejsce'!$E$29</f>
        <v>499766.19100000017</v>
      </c>
      <c r="F30" s="519">
        <f t="shared" si="1"/>
        <v>0.37784044299227104</v>
      </c>
    </row>
    <row r="31" spans="1:6" s="239" customFormat="1" ht="19.5" customHeight="1">
      <c r="A31" s="238" t="s">
        <v>71</v>
      </c>
      <c r="B31" s="521"/>
      <c r="C31" s="522">
        <f>C32+C33+C34+C35</f>
        <v>31912.671</v>
      </c>
      <c r="D31" s="523"/>
      <c r="E31" s="522">
        <f>E32+E33+E34+E35</f>
        <v>55911.95199999999</v>
      </c>
      <c r="F31" s="524">
        <f t="shared" si="1"/>
        <v>-0.42923346693386766</v>
      </c>
    </row>
    <row r="32" spans="1:6" s="237" customFormat="1" ht="12.75">
      <c r="A32" s="236"/>
      <c r="B32" s="527">
        <f>'[6]21. Przemyt - miejsce'!$B$31</f>
        <v>0</v>
      </c>
      <c r="C32" s="528">
        <f>'[6]21. Przemyt - miejsce'!$C$31</f>
        <v>0</v>
      </c>
      <c r="D32" s="529">
        <f>'[6]21. Przemyt - miejsce'!D31</f>
        <v>0</v>
      </c>
      <c r="E32" s="528">
        <f>'[6]21. Przemyt - miejsce'!$E$31</f>
        <v>0</v>
      </c>
      <c r="F32" s="530" t="e">
        <f t="shared" si="1"/>
        <v>#DIV/0!</v>
      </c>
    </row>
    <row r="33" spans="1:6" s="237" customFormat="1" ht="12.75">
      <c r="A33" s="236" t="s">
        <v>43</v>
      </c>
      <c r="B33" s="531"/>
      <c r="C33" s="550">
        <f>'[6]21. Przemyt - miejsce'!$C$32</f>
        <v>0</v>
      </c>
      <c r="D33" s="529"/>
      <c r="E33" s="551">
        <f>'[6]21. Przemyt - miejsce'!$E$32</f>
        <v>0</v>
      </c>
      <c r="F33" s="530" t="e">
        <f t="shared" si="1"/>
        <v>#DIV/0!</v>
      </c>
    </row>
    <row r="34" spans="1:6" s="237" customFormat="1" ht="12.75">
      <c r="A34" s="236" t="s">
        <v>44</v>
      </c>
      <c r="B34" s="516"/>
      <c r="C34" s="532">
        <f>'[6]21. Przemyt - miejsce'!$C$33</f>
        <v>23205.441000000003</v>
      </c>
      <c r="D34" s="520"/>
      <c r="E34" s="532">
        <f>'[6]21. Przemyt - miejsce'!$E$33</f>
        <v>14338.252</v>
      </c>
      <c r="F34" s="519">
        <f t="shared" si="1"/>
        <v>0.6184288712459511</v>
      </c>
    </row>
    <row r="35" spans="1:6" s="237" customFormat="1" ht="12.75">
      <c r="A35" s="236" t="s">
        <v>158</v>
      </c>
      <c r="B35" s="516"/>
      <c r="C35" s="532">
        <f>'[6]21. Przemyt - miejsce'!$C$34</f>
        <v>8707.229999999996</v>
      </c>
      <c r="D35" s="520"/>
      <c r="E35" s="532">
        <f>'[6]21. Przemyt - miejsce'!$E$34</f>
        <v>41573.69999999999</v>
      </c>
      <c r="F35" s="519">
        <f t="shared" si="1"/>
        <v>-0.7905591756326716</v>
      </c>
    </row>
    <row r="36" spans="1:6" s="240" customFormat="1" ht="20.25" customHeight="1">
      <c r="A36" s="399" t="s">
        <v>32</v>
      </c>
      <c r="B36" s="533">
        <f>B11+B16+B21+B26+B31</f>
        <v>0</v>
      </c>
      <c r="C36" s="534">
        <f>C11+C16+C21+C26+C31</f>
        <v>14683615.385799998</v>
      </c>
      <c r="D36" s="535">
        <f>D11+D16+D21+D26+D31</f>
        <v>0</v>
      </c>
      <c r="E36" s="536">
        <f>E11+E16+E21+E26+E31</f>
        <v>12850713.288700007</v>
      </c>
      <c r="F36" s="537">
        <f t="shared" si="1"/>
        <v>0.1426303782461409</v>
      </c>
    </row>
    <row r="37" spans="1:6" s="241" customFormat="1" ht="12.75">
      <c r="A37" s="400" t="s">
        <v>163</v>
      </c>
      <c r="B37" s="538">
        <f>B12+B17+B22+B27</f>
        <v>122</v>
      </c>
      <c r="C37" s="539">
        <f>C12+C17+C22+C27</f>
        <v>4737000</v>
      </c>
      <c r="D37" s="540">
        <f>D12+D17+D22+D27</f>
        <v>59</v>
      </c>
      <c r="E37" s="539">
        <f>E12+E17+E22+E27</f>
        <v>2412100</v>
      </c>
      <c r="F37" s="541">
        <f t="shared" si="1"/>
        <v>0.9638489283197214</v>
      </c>
    </row>
    <row r="38" spans="1:6" s="241" customFormat="1" ht="12.75">
      <c r="A38" s="400" t="s">
        <v>43</v>
      </c>
      <c r="B38" s="538">
        <f aca="true" t="shared" si="2" ref="B38:D39">B13+B18+B23+B28+B33</f>
        <v>0</v>
      </c>
      <c r="C38" s="539">
        <f t="shared" si="2"/>
        <v>237939.35</v>
      </c>
      <c r="D38" s="540">
        <f t="shared" si="2"/>
        <v>0</v>
      </c>
      <c r="E38" s="539">
        <f>E13+E18+E23+E28+E33</f>
        <v>79891.05</v>
      </c>
      <c r="F38" s="541">
        <f t="shared" si="1"/>
        <v>1.9782979445131836</v>
      </c>
    </row>
    <row r="39" spans="1:6" s="241" customFormat="1" ht="12.75">
      <c r="A39" s="400" t="s">
        <v>44</v>
      </c>
      <c r="B39" s="538">
        <f t="shared" si="2"/>
        <v>0</v>
      </c>
      <c r="C39" s="539">
        <f t="shared" si="2"/>
        <v>6501006.215800002</v>
      </c>
      <c r="D39" s="540">
        <f t="shared" si="2"/>
        <v>0</v>
      </c>
      <c r="E39" s="539">
        <f>E14+E19+E24+E29+E34</f>
        <v>8386243.867699995</v>
      </c>
      <c r="F39" s="541">
        <f t="shared" si="1"/>
        <v>-0.22480119605883064</v>
      </c>
    </row>
    <row r="40" spans="1:6" s="241" customFormat="1" ht="12.75">
      <c r="A40" s="400" t="s">
        <v>158</v>
      </c>
      <c r="B40" s="538"/>
      <c r="C40" s="539">
        <f>C15+C20+C25+C30+C35</f>
        <v>3207669.8199999947</v>
      </c>
      <c r="D40" s="540"/>
      <c r="E40" s="539">
        <f>E15+E20+E25+E30+E35</f>
        <v>1972478.371000012</v>
      </c>
      <c r="F40" s="541">
        <f t="shared" si="1"/>
        <v>0.6262129243900212</v>
      </c>
    </row>
    <row r="41" spans="1:6" s="221" customFormat="1" ht="19.5" customHeight="1">
      <c r="A41" s="238" t="s">
        <v>64</v>
      </c>
      <c r="B41" s="521"/>
      <c r="C41" s="522">
        <f>C42+C43+C44+C45</f>
        <v>893493.186</v>
      </c>
      <c r="D41" s="523"/>
      <c r="E41" s="522">
        <f>E42+E43+E44+E45</f>
        <v>3457592.0152000003</v>
      </c>
      <c r="F41" s="524">
        <f t="shared" si="1"/>
        <v>-0.741585131481073</v>
      </c>
    </row>
    <row r="42" spans="1:6" s="237" customFormat="1" ht="12.75">
      <c r="A42" s="236" t="s">
        <v>162</v>
      </c>
      <c r="B42" s="516">
        <f>'[6]21. Przemyt - miejsce'!$B$41</f>
        <v>7</v>
      </c>
      <c r="C42" s="518">
        <f>'[6]21. Przemyt - miejsce'!$C$41</f>
        <v>411000</v>
      </c>
      <c r="D42" s="520">
        <f>'[6]21. Przemyt - miejsce'!$D$41</f>
        <v>3</v>
      </c>
      <c r="E42" s="518">
        <f>'[6]21. Przemyt - miejsce'!$E$41</f>
        <v>634000</v>
      </c>
      <c r="F42" s="519">
        <f t="shared" si="1"/>
        <v>-0.3517350157728707</v>
      </c>
    </row>
    <row r="43" spans="1:6" s="237" customFormat="1" ht="12.75">
      <c r="A43" s="236" t="s">
        <v>43</v>
      </c>
      <c r="B43" s="516"/>
      <c r="C43" s="542">
        <f>'[6]21. Przemyt - miejsce'!$C$42</f>
        <v>0</v>
      </c>
      <c r="D43" s="520"/>
      <c r="E43" s="518">
        <f>'[6]21. Przemyt - miejsce'!$E$42</f>
        <v>4410</v>
      </c>
      <c r="F43" s="519">
        <f t="shared" si="1"/>
        <v>-1</v>
      </c>
    </row>
    <row r="44" spans="1:6" s="237" customFormat="1" ht="12.75">
      <c r="A44" s="236" t="s">
        <v>44</v>
      </c>
      <c r="B44" s="516"/>
      <c r="C44" s="518">
        <f>'[6]21. Przemyt - miejsce'!$C$43</f>
        <v>482493.186</v>
      </c>
      <c r="D44" s="520"/>
      <c r="E44" s="518">
        <f>'[6]21. Przemyt - miejsce'!$E$43</f>
        <v>1578085.2651999998</v>
      </c>
      <c r="F44" s="519">
        <f t="shared" si="1"/>
        <v>-0.6942540453041675</v>
      </c>
    </row>
    <row r="45" spans="1:6" s="237" customFormat="1" ht="12.75">
      <c r="A45" s="236" t="s">
        <v>158</v>
      </c>
      <c r="B45" s="516"/>
      <c r="C45" s="518">
        <f>'[6]21. Przemyt - miejsce'!$C$44</f>
        <v>0</v>
      </c>
      <c r="D45" s="520"/>
      <c r="E45" s="518">
        <f>'[6]21. Przemyt - miejsce'!$E$44</f>
        <v>1241096.7500000005</v>
      </c>
      <c r="F45" s="519">
        <f t="shared" si="1"/>
        <v>-1</v>
      </c>
    </row>
    <row r="46" spans="1:6" s="239" customFormat="1" ht="19.5" customHeight="1">
      <c r="A46" s="238" t="s">
        <v>67</v>
      </c>
      <c r="B46" s="521"/>
      <c r="C46" s="522">
        <f>C47+C48+C49+C50</f>
        <v>10130</v>
      </c>
      <c r="D46" s="523"/>
      <c r="E46" s="522">
        <f>E47+E48+E49+E50</f>
        <v>51379</v>
      </c>
      <c r="F46" s="524">
        <f t="shared" si="1"/>
        <v>-0.8028377352614882</v>
      </c>
    </row>
    <row r="47" spans="1:6" s="237" customFormat="1" ht="12.75">
      <c r="A47" s="236" t="s">
        <v>162</v>
      </c>
      <c r="B47" s="516">
        <f>'[6]21. Przemyt - miejsce'!$B$46</f>
        <v>0</v>
      </c>
      <c r="C47" s="552">
        <f>'[6]21. Przemyt - miejsce'!$C$46</f>
        <v>0</v>
      </c>
      <c r="D47" s="553">
        <f>'[6]21. Przemyt - miejsce'!$D$46</f>
        <v>0</v>
      </c>
      <c r="E47" s="542">
        <f>'[6]21. Przemyt - miejsce'!$E$46</f>
        <v>0</v>
      </c>
      <c r="F47" s="530" t="e">
        <f t="shared" si="1"/>
        <v>#DIV/0!</v>
      </c>
    </row>
    <row r="48" spans="1:6" s="237" customFormat="1" ht="12.75">
      <c r="A48" s="236" t="s">
        <v>43</v>
      </c>
      <c r="B48" s="516"/>
      <c r="C48" s="542">
        <f>'[6]21. Przemyt - miejsce'!$C$47</f>
        <v>0</v>
      </c>
      <c r="D48" s="520"/>
      <c r="E48" s="518">
        <f>'[6]21. Przemyt - miejsce'!$E$47</f>
        <v>25139</v>
      </c>
      <c r="F48" s="519">
        <f t="shared" si="1"/>
        <v>-1</v>
      </c>
    </row>
    <row r="49" spans="1:6" s="237" customFormat="1" ht="12.75">
      <c r="A49" s="236" t="s">
        <v>44</v>
      </c>
      <c r="B49" s="516"/>
      <c r="C49" s="542">
        <f>'[6]21. Przemyt - miejsce'!$C$48</f>
        <v>0</v>
      </c>
      <c r="D49" s="520"/>
      <c r="E49" s="542">
        <f>'[6]21. Przemyt - miejsce'!$E$48</f>
        <v>0</v>
      </c>
      <c r="F49" s="530" t="e">
        <f t="shared" si="1"/>
        <v>#DIV/0!</v>
      </c>
    </row>
    <row r="50" spans="1:6" s="237" customFormat="1" ht="12.75">
      <c r="A50" s="236" t="s">
        <v>158</v>
      </c>
      <c r="B50" s="516"/>
      <c r="C50" s="518">
        <f>'[6]21. Przemyt - miejsce'!$C$49</f>
        <v>10130</v>
      </c>
      <c r="D50" s="520"/>
      <c r="E50" s="518">
        <f>'[6]21. Przemyt - miejsce'!$E$49</f>
        <v>26240</v>
      </c>
      <c r="F50" s="519">
        <f t="shared" si="1"/>
        <v>-0.6139481707317074</v>
      </c>
    </row>
    <row r="51" spans="1:6" s="239" customFormat="1" ht="19.5" customHeight="1">
      <c r="A51" s="238" t="s">
        <v>68</v>
      </c>
      <c r="B51" s="521"/>
      <c r="C51" s="522">
        <f>C52+C53+C54+C55</f>
        <v>1068938.7987000002</v>
      </c>
      <c r="D51" s="523"/>
      <c r="E51" s="522">
        <f>E52+E53+E54+E55</f>
        <v>439182.84719999996</v>
      </c>
      <c r="F51" s="524">
        <f t="shared" si="1"/>
        <v>1.4339265650172694</v>
      </c>
    </row>
    <row r="52" spans="1:6" s="237" customFormat="1" ht="12.75">
      <c r="A52" s="236" t="s">
        <v>162</v>
      </c>
      <c r="B52" s="516">
        <f>'[6]21. Przemyt - miejsce'!$B$51</f>
        <v>1</v>
      </c>
      <c r="C52" s="518">
        <f>'[6]21. Przemyt - miejsce'!$C$51</f>
        <v>90000</v>
      </c>
      <c r="D52" s="520">
        <f>'[6]21. Przemyt - miejsce'!$D$51</f>
        <v>1</v>
      </c>
      <c r="E52" s="518">
        <f>'[6]21. Przemyt - miejsce'!$E$51</f>
        <v>49000</v>
      </c>
      <c r="F52" s="519">
        <f t="shared" si="1"/>
        <v>0.8367346938775511</v>
      </c>
    </row>
    <row r="53" spans="1:6" s="237" customFormat="1" ht="12.75">
      <c r="A53" s="236" t="s">
        <v>43</v>
      </c>
      <c r="B53" s="516"/>
      <c r="C53" s="518">
        <f>'[6]21. Przemyt - miejsce'!$C$52</f>
        <v>3576.96</v>
      </c>
      <c r="D53" s="520"/>
      <c r="E53" s="518">
        <f>'[6]21. Przemyt - miejsce'!$E$52</f>
        <v>8188.639999999999</v>
      </c>
      <c r="F53" s="519">
        <f t="shared" si="1"/>
        <v>-0.5631802106332675</v>
      </c>
    </row>
    <row r="54" spans="1:6" s="237" customFormat="1" ht="12.75">
      <c r="A54" s="236" t="s">
        <v>44</v>
      </c>
      <c r="B54" s="516"/>
      <c r="C54" s="518">
        <f>'[6]21. Przemyt - miejsce'!$C$53</f>
        <v>37925.79</v>
      </c>
      <c r="D54" s="520"/>
      <c r="E54" s="543">
        <f>'[6]21. Przemyt - miejsce'!$E$53</f>
        <v>8164.512199999999</v>
      </c>
      <c r="F54" s="519">
        <f t="shared" si="1"/>
        <v>3.6451997462873535</v>
      </c>
    </row>
    <row r="55" spans="1:6" s="237" customFormat="1" ht="12.75">
      <c r="A55" s="236" t="s">
        <v>158</v>
      </c>
      <c r="B55" s="516"/>
      <c r="C55" s="518">
        <f>'[6]21. Przemyt - miejsce'!$C$54</f>
        <v>937436.0487000002</v>
      </c>
      <c r="D55" s="520"/>
      <c r="E55" s="518">
        <f>'[6]21. Przemyt - miejsce'!$E$54</f>
        <v>373829.69499999995</v>
      </c>
      <c r="F55" s="519">
        <f t="shared" si="1"/>
        <v>1.507655387568931</v>
      </c>
    </row>
    <row r="56" spans="1:6" s="239" customFormat="1" ht="19.5" customHeight="1">
      <c r="A56" s="238" t="s">
        <v>69</v>
      </c>
      <c r="B56" s="521"/>
      <c r="C56" s="522">
        <f>C57+C58+C59+C60</f>
        <v>4138853.3821</v>
      </c>
      <c r="D56" s="523"/>
      <c r="E56" s="522">
        <f>E57+E58+E59+E60</f>
        <v>3605365.5586</v>
      </c>
      <c r="F56" s="524">
        <f t="shared" si="1"/>
        <v>0.14797052194262328</v>
      </c>
    </row>
    <row r="57" spans="1:6" s="237" customFormat="1" ht="12.75">
      <c r="A57" s="236" t="s">
        <v>162</v>
      </c>
      <c r="B57" s="516">
        <f>'[6]21. Przemyt - miejsce'!$B$56</f>
        <v>12</v>
      </c>
      <c r="C57" s="518">
        <f>'[6]21. Przemyt - miejsce'!$C$56</f>
        <v>2110000</v>
      </c>
      <c r="D57" s="520">
        <f>'[6]21. Przemyt - miejsce'!$D$56</f>
        <v>32</v>
      </c>
      <c r="E57" s="518">
        <f>'[6]21. Przemyt - miejsce'!$E$56</f>
        <v>1737000</v>
      </c>
      <c r="F57" s="519">
        <f t="shared" si="1"/>
        <v>0.21473805411629243</v>
      </c>
    </row>
    <row r="58" spans="1:6" s="237" customFormat="1" ht="12.75">
      <c r="A58" s="236" t="s">
        <v>43</v>
      </c>
      <c r="B58" s="516"/>
      <c r="C58" s="542">
        <f>'[6]21. Przemyt - miejsce'!$C$57</f>
        <v>6364</v>
      </c>
      <c r="D58" s="529"/>
      <c r="E58" s="542">
        <f>'[6]21. Przemyt - miejsce'!$E$57</f>
        <v>0</v>
      </c>
      <c r="F58" s="530" t="e">
        <f t="shared" si="1"/>
        <v>#DIV/0!</v>
      </c>
    </row>
    <row r="59" spans="1:6" s="237" customFormat="1" ht="12.75">
      <c r="A59" s="236" t="s">
        <v>44</v>
      </c>
      <c r="B59" s="516"/>
      <c r="C59" s="518">
        <f>'[6]21. Przemyt - miejsce'!$C$58</f>
        <v>1158414.3291</v>
      </c>
      <c r="D59" s="520"/>
      <c r="E59" s="518">
        <f>'[6]21. Przemyt - miejsce'!$E$58</f>
        <v>1084337.2786</v>
      </c>
      <c r="F59" s="519">
        <f t="shared" si="1"/>
        <v>0.06831550658817309</v>
      </c>
    </row>
    <row r="60" spans="1:6" s="237" customFormat="1" ht="12.75">
      <c r="A60" s="236" t="s">
        <v>158</v>
      </c>
      <c r="B60" s="516"/>
      <c r="C60" s="518">
        <f>'[6]21. Przemyt - miejsce'!$C$59</f>
        <v>864075.0530000001</v>
      </c>
      <c r="D60" s="520"/>
      <c r="E60" s="518">
        <f>'[6]21. Przemyt - miejsce'!$E$59</f>
        <v>784028.28</v>
      </c>
      <c r="F60" s="519">
        <f t="shared" si="1"/>
        <v>0.10209679298813046</v>
      </c>
    </row>
    <row r="61" spans="1:6" s="240" customFormat="1" ht="20.25" customHeight="1">
      <c r="A61" s="401" t="s">
        <v>33</v>
      </c>
      <c r="B61" s="533">
        <f aca="true" t="shared" si="3" ref="B61:E64">B41+B46+B51+B56</f>
        <v>0</v>
      </c>
      <c r="C61" s="536">
        <f t="shared" si="3"/>
        <v>6111415.3668</v>
      </c>
      <c r="D61" s="535">
        <f t="shared" si="3"/>
        <v>0</v>
      </c>
      <c r="E61" s="536">
        <f t="shared" si="3"/>
        <v>7553519.421</v>
      </c>
      <c r="F61" s="537">
        <f t="shared" si="1"/>
        <v>-0.19091816328567568</v>
      </c>
    </row>
    <row r="62" spans="1:6" s="241" customFormat="1" ht="12.75">
      <c r="A62" s="400" t="s">
        <v>162</v>
      </c>
      <c r="B62" s="538">
        <f t="shared" si="3"/>
        <v>20</v>
      </c>
      <c r="C62" s="539">
        <f t="shared" si="3"/>
        <v>2611000</v>
      </c>
      <c r="D62" s="540">
        <f t="shared" si="3"/>
        <v>36</v>
      </c>
      <c r="E62" s="539">
        <f t="shared" si="3"/>
        <v>2420000</v>
      </c>
      <c r="F62" s="541">
        <f t="shared" si="1"/>
        <v>0.0789256198347108</v>
      </c>
    </row>
    <row r="63" spans="1:6" s="241" customFormat="1" ht="12.75">
      <c r="A63" s="400" t="s">
        <v>43</v>
      </c>
      <c r="B63" s="538">
        <f t="shared" si="3"/>
        <v>0</v>
      </c>
      <c r="C63" s="539">
        <f t="shared" si="3"/>
        <v>9940.96</v>
      </c>
      <c r="D63" s="540">
        <f t="shared" si="3"/>
        <v>0</v>
      </c>
      <c r="E63" s="539">
        <f t="shared" si="3"/>
        <v>37737.64</v>
      </c>
      <c r="F63" s="541">
        <f t="shared" si="1"/>
        <v>-0.7365770620526351</v>
      </c>
    </row>
    <row r="64" spans="1:6" s="241" customFormat="1" ht="12.75">
      <c r="A64" s="400" t="s">
        <v>44</v>
      </c>
      <c r="B64" s="538">
        <f t="shared" si="3"/>
        <v>0</v>
      </c>
      <c r="C64" s="539">
        <f t="shared" si="3"/>
        <v>1678833.3051</v>
      </c>
      <c r="D64" s="540">
        <f t="shared" si="3"/>
        <v>0</v>
      </c>
      <c r="E64" s="539">
        <f t="shared" si="3"/>
        <v>2670587.056</v>
      </c>
      <c r="F64" s="541">
        <f t="shared" si="1"/>
        <v>-0.37136170066870866</v>
      </c>
    </row>
    <row r="65" spans="1:6" s="241" customFormat="1" ht="12.75">
      <c r="A65" s="400" t="s">
        <v>158</v>
      </c>
      <c r="B65" s="538"/>
      <c r="C65" s="539">
        <f>C45+C50+C55+C60</f>
        <v>1811641.1017000002</v>
      </c>
      <c r="D65" s="540"/>
      <c r="E65" s="539">
        <f>E45+E50+E55+E60</f>
        <v>2425194.7250000006</v>
      </c>
      <c r="F65" s="541">
        <f t="shared" si="1"/>
        <v>-0.2529914884669726</v>
      </c>
    </row>
    <row r="66" spans="1:6" s="239" customFormat="1" ht="19.5" customHeight="1">
      <c r="A66" s="238" t="s">
        <v>49</v>
      </c>
      <c r="B66" s="521"/>
      <c r="C66" s="544">
        <f>C67+C68+C69+C70</f>
        <v>34557564.60880002</v>
      </c>
      <c r="D66" s="545"/>
      <c r="E66" s="546">
        <f>E67+E68+E69+E70</f>
        <v>7603245.139900003</v>
      </c>
      <c r="F66" s="547">
        <f>C66/E66-1</f>
        <v>3.5451072499885905</v>
      </c>
    </row>
    <row r="67" spans="1:6" s="237" customFormat="1" ht="12.75">
      <c r="A67" s="236" t="s">
        <v>162</v>
      </c>
      <c r="B67" s="516">
        <f>'[6]21. Przemyt - miejsce'!$B$66</f>
        <v>40</v>
      </c>
      <c r="C67" s="518">
        <f>'[6]21. Przemyt - miejsce'!$C$66</f>
        <v>2705000</v>
      </c>
      <c r="D67" s="520">
        <f>'[6]21. Przemyt - miejsce'!$D$66</f>
        <v>39</v>
      </c>
      <c r="E67" s="548">
        <f>'[6]21. Przemyt - miejsce'!$E$66</f>
        <v>1479500</v>
      </c>
      <c r="F67" s="519">
        <f t="shared" si="1"/>
        <v>0.8283203785062521</v>
      </c>
    </row>
    <row r="68" spans="1:6" s="237" customFormat="1" ht="12.75">
      <c r="A68" s="236" t="s">
        <v>43</v>
      </c>
      <c r="B68" s="516"/>
      <c r="C68" s="549">
        <f>'[6]21. Przemyt - miejsce'!$C$67</f>
        <v>345288.02</v>
      </c>
      <c r="D68" s="520"/>
      <c r="E68" s="548">
        <f>'[6]21. Przemyt - miejsce'!$E$67</f>
        <v>182872</v>
      </c>
      <c r="F68" s="519">
        <f>C68/E68-1</f>
        <v>0.888140447963603</v>
      </c>
    </row>
    <row r="69" spans="1:6" s="237" customFormat="1" ht="12.75">
      <c r="A69" s="236" t="s">
        <v>44</v>
      </c>
      <c r="B69" s="516"/>
      <c r="C69" s="549">
        <f>'[6]21. Przemyt - miejsce'!$C$68</f>
        <v>17933768.822800003</v>
      </c>
      <c r="D69" s="520"/>
      <c r="E69" s="548">
        <f>'[6]21. Przemyt - miejsce'!$E$68</f>
        <v>3276456.1876999973</v>
      </c>
      <c r="F69" s="519">
        <f>C69/E69-1</f>
        <v>4.4735262110704825</v>
      </c>
    </row>
    <row r="70" spans="1:6" s="237" customFormat="1" ht="12.75">
      <c r="A70" s="236" t="s">
        <v>158</v>
      </c>
      <c r="B70" s="516"/>
      <c r="C70" s="518">
        <f>'[6]21. Przemyt - miejsce'!$C$69</f>
        <v>13573507.766000014</v>
      </c>
      <c r="D70" s="520"/>
      <c r="E70" s="548">
        <f>'[6]21. Przemyt - miejsce'!$E$69</f>
        <v>2664416.9522000044</v>
      </c>
      <c r="F70" s="519">
        <f>C70/E70-1</f>
        <v>4.094363235751218</v>
      </c>
    </row>
    <row r="71" spans="1:6" ht="40.5" customHeight="1">
      <c r="A71" s="561" t="s">
        <v>46</v>
      </c>
      <c r="B71" s="562"/>
      <c r="C71" s="562"/>
      <c r="D71" s="562"/>
      <c r="E71" s="562"/>
      <c r="F71" s="562"/>
    </row>
  </sheetData>
  <sheetProtection/>
  <mergeCells count="1">
    <mergeCell ref="A71:F71"/>
  </mergeCells>
  <printOptions horizontalCentered="1" verticalCentered="1"/>
  <pageMargins left="0.7874015748031497" right="0.31496062992125984" top="0.3937007874015748" bottom="0.5118110236220472" header="0.31496062992125984" footer="0.1968503937007874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Ruch graniczny osób na całej granicy</dc:title>
  <dc:subject/>
  <dc:creator>Anonim</dc:creator>
  <cp:keywords/>
  <dc:description/>
  <cp:lastModifiedBy>Paluch Rafał</cp:lastModifiedBy>
  <cp:lastPrinted>2015-04-16T10:53:38Z</cp:lastPrinted>
  <dcterms:created xsi:type="dcterms:W3CDTF">1997-12-03T13:57:01Z</dcterms:created>
  <dcterms:modified xsi:type="dcterms:W3CDTF">2015-05-04T13:17:54Z</dcterms:modified>
  <cp:category/>
  <cp:version/>
  <cp:contentType/>
  <cp:contentStatus/>
</cp:coreProperties>
</file>