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891" yWindow="330" windowWidth="9720" windowHeight="4620" tabRatio="999" activeTab="5"/>
  </bookViews>
  <sheets>
    <sheet name="Jednostki SG" sheetId="1" r:id="rId1"/>
    <sheet name="Osobowy ruch graniczny" sheetId="2" r:id="rId2"/>
    <sheet name="Ruch środki transportu" sheetId="3" r:id="rId3"/>
    <sheet name="Zatrzymani" sheetId="4" r:id="rId4"/>
    <sheet name="Przekazani i przyjęci" sheetId="5" r:id="rId5"/>
    <sheet name="Ujawniony przemyt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ccessDatabase" hidden="1">"C:\BIURO_SG\TABELE\STAT_96\szablon za 1996 rok.mdb"</definedName>
    <definedName name="darek" hidden="1">{#N/A,#N/A,FALSE,"23"}</definedName>
    <definedName name="K_NIEZEZWOLENIA" localSheetId="1">'[2]Baza 2005'!#REF!</definedName>
    <definedName name="K_NIEZEZWOLENIA" localSheetId="2">'[2]Baza 2005'!#REF!</definedName>
    <definedName name="K_NIEZEZWOLENIA" localSheetId="3">'[3]Baza 2005'!#REF!</definedName>
    <definedName name="K_NIEZEZWOLENIA">'[1]Baza 2005'!#REF!</definedName>
    <definedName name="wrn.cudzoziemcy._.wydaleni._.99." localSheetId="1" hidden="1">{#N/A,#N/A,FALSE,"24"}</definedName>
    <definedName name="wrn.cudzoziemcy._.wydaleni._.99." localSheetId="2" hidden="1">{#N/A,#N/A,FALSE,"24"}</definedName>
    <definedName name="wrn.cudzoziemcy._.wydaleni._.99." localSheetId="3" hidden="1">{#N/A,#N/A,FALSE,"24"}</definedName>
    <definedName name="wrn.cudzoziemcy._.wydaleni._.99." hidden="1">{#N/A,#N/A,FALSE,"24"}</definedName>
    <definedName name="wrn.Przyjęci._.do._.RP._.99." localSheetId="1" hidden="1">{#N/A,#N/A,FALSE,"23"}</definedName>
    <definedName name="wrn.Przyjęci._.do._.RP._.99." localSheetId="2" hidden="1">{#N/A,#N/A,FALSE,"23"}</definedName>
    <definedName name="wrn.Przyjęci._.do._.RP._.99." localSheetId="3" hidden="1">{#N/A,#N/A,FALSE,"23"}</definedName>
    <definedName name="wrn.Przyjęci._.do._.RP._.99." hidden="1">{#N/A,#N/A,FALSE,"23"}</definedName>
  </definedNames>
  <calcPr fullCalcOnLoad="1"/>
</workbook>
</file>

<file path=xl/sharedStrings.xml><?xml version="1.0" encoding="utf-8"?>
<sst xmlns="http://schemas.openxmlformats.org/spreadsheetml/2006/main" count="451" uniqueCount="223">
  <si>
    <t>razem granica wewnętrzna UE</t>
  </si>
  <si>
    <t>Nadwiślański</t>
  </si>
  <si>
    <t>placówki SG</t>
  </si>
  <si>
    <t>10 placówek</t>
  </si>
  <si>
    <t>na granicy zewnętrznej UE</t>
  </si>
  <si>
    <t>na granicy wewnętrznej UE</t>
  </si>
  <si>
    <t>16 placówek</t>
  </si>
  <si>
    <t>Źródło: Zarząd do Spraw Cudzoziemców KGSG</t>
  </si>
  <si>
    <t>4 placówki</t>
  </si>
  <si>
    <t xml:space="preserve">   w tym:</t>
  </si>
  <si>
    <t xml:space="preserve">amfetamina </t>
  </si>
  <si>
    <t>ikony</t>
  </si>
  <si>
    <t>amfetamina</t>
  </si>
  <si>
    <t>numizmaty</t>
  </si>
  <si>
    <t xml:space="preserve">haszysz </t>
  </si>
  <si>
    <t>przedmioty zabytkowe</t>
  </si>
  <si>
    <t xml:space="preserve">heroina </t>
  </si>
  <si>
    <t xml:space="preserve">kokaina </t>
  </si>
  <si>
    <t>pojazdy mechaniczne</t>
  </si>
  <si>
    <t>marihuana</t>
  </si>
  <si>
    <t>ecstasy</t>
  </si>
  <si>
    <t>motocykle</t>
  </si>
  <si>
    <t>opium</t>
  </si>
  <si>
    <t>LSD</t>
  </si>
  <si>
    <t>towary handlowe</t>
  </si>
  <si>
    <t>broń i amunicja</t>
  </si>
  <si>
    <t xml:space="preserve">   broń</t>
  </si>
  <si>
    <t>alkohol</t>
  </si>
  <si>
    <t xml:space="preserve">       w tym:</t>
  </si>
  <si>
    <t>broń palna</t>
  </si>
  <si>
    <t>waluta obca</t>
  </si>
  <si>
    <t>broń gazowa</t>
  </si>
  <si>
    <t>inne towary</t>
  </si>
  <si>
    <t>inna</t>
  </si>
  <si>
    <t xml:space="preserve">   broń inna</t>
  </si>
  <si>
    <t>granaty</t>
  </si>
  <si>
    <t>ręczne miotacze gazu</t>
  </si>
  <si>
    <t xml:space="preserve">    amunicja</t>
  </si>
  <si>
    <t>amunicja ostra</t>
  </si>
  <si>
    <t>amunicja gazowa</t>
  </si>
  <si>
    <t xml:space="preserve">           Biuro Współpracy Międzynarodowej KGSG</t>
  </si>
  <si>
    <t>Rodzaj</t>
  </si>
  <si>
    <t>ilość</t>
  </si>
  <si>
    <t xml:space="preserve">wartość </t>
  </si>
  <si>
    <t>narkotyki</t>
  </si>
  <si>
    <t>dobra kultury</t>
  </si>
  <si>
    <t>inne</t>
  </si>
  <si>
    <t>Źródło: Zarząd Graniczny KGSG</t>
  </si>
  <si>
    <t>* za pgpwp i w trybie administracyjnym (przeterminowany pobyt, nielegalna praca itp.)</t>
  </si>
  <si>
    <r>
      <t xml:space="preserve">Oddział SG
</t>
    </r>
    <r>
      <rPr>
        <sz val="10"/>
        <rFont val="Times New Roman CE"/>
        <family val="1"/>
      </rPr>
      <t>jednostka organizacyjna</t>
    </r>
  </si>
  <si>
    <t>długość odcinka</t>
  </si>
  <si>
    <t>(na odcinku granicy)</t>
  </si>
  <si>
    <t>Warmińsko - Mazurski</t>
  </si>
  <si>
    <t>Podlaski</t>
  </si>
  <si>
    <t>Nadbużański</t>
  </si>
  <si>
    <t>Bieszczadzki</t>
  </si>
  <si>
    <t>Karpacki</t>
  </si>
  <si>
    <t>Śląski</t>
  </si>
  <si>
    <t>Sudecki</t>
  </si>
  <si>
    <t>Morski</t>
  </si>
  <si>
    <t xml:space="preserve"> </t>
  </si>
  <si>
    <t>RAZEM</t>
  </si>
  <si>
    <t>ogółem</t>
  </si>
  <si>
    <t>odcinek granicy</t>
  </si>
  <si>
    <t>/</t>
  </si>
  <si>
    <t>Rosja</t>
  </si>
  <si>
    <t>Litwa</t>
  </si>
  <si>
    <t>Białoruś</t>
  </si>
  <si>
    <t>Ukraina</t>
  </si>
  <si>
    <t>Słowacja</t>
  </si>
  <si>
    <t>Czechy</t>
  </si>
  <si>
    <t>Niemcy</t>
  </si>
  <si>
    <t>morska</t>
  </si>
  <si>
    <t>lotnicza</t>
  </si>
  <si>
    <t>udział %</t>
  </si>
  <si>
    <t>w tym:</t>
  </si>
  <si>
    <t>obywatele RP</t>
  </si>
  <si>
    <t>cudzoziemcy</t>
  </si>
  <si>
    <t>w całości</t>
  </si>
  <si>
    <t>z Polski</t>
  </si>
  <si>
    <t>do Polski</t>
  </si>
  <si>
    <t>razem</t>
  </si>
  <si>
    <t>odcinek</t>
  </si>
  <si>
    <t>ruchu</t>
  </si>
  <si>
    <t>granicy</t>
  </si>
  <si>
    <t>wyszczególnienie</t>
  </si>
  <si>
    <t xml:space="preserve">udział % </t>
  </si>
  <si>
    <t xml:space="preserve">Ogółem  </t>
  </si>
  <si>
    <t>samochody osobowe</t>
  </si>
  <si>
    <t>autobusy</t>
  </si>
  <si>
    <t>samochody ciężarowe</t>
  </si>
  <si>
    <t>obywatelstwo</t>
  </si>
  <si>
    <t>razem granica zewnętrzna UE</t>
  </si>
  <si>
    <t>Razem obywatele państw trzecich</t>
  </si>
  <si>
    <t>Razem obywatele UE/EOG</t>
  </si>
  <si>
    <t>Nadodrzański</t>
  </si>
  <si>
    <t>18 placówek</t>
  </si>
  <si>
    <t xml:space="preserve">     (bez przekazanych) - wg obywatelstw - podsumowanie</t>
  </si>
  <si>
    <t>BLR</t>
  </si>
  <si>
    <t>CHN</t>
  </si>
  <si>
    <t>CMR</t>
  </si>
  <si>
    <t>GEO</t>
  </si>
  <si>
    <t>IND</t>
  </si>
  <si>
    <t>IRN</t>
  </si>
  <si>
    <t>IRQ</t>
  </si>
  <si>
    <t>MDA</t>
  </si>
  <si>
    <t>NGA</t>
  </si>
  <si>
    <t>RUS</t>
  </si>
  <si>
    <t>SYR</t>
  </si>
  <si>
    <t>TUR</t>
  </si>
  <si>
    <t>UKR</t>
  </si>
  <si>
    <t>VNM</t>
  </si>
  <si>
    <t>XXX</t>
  </si>
  <si>
    <t>POL</t>
  </si>
  <si>
    <t>Źródło: SZTAB KGSG</t>
  </si>
  <si>
    <r>
      <t xml:space="preserve">morska
</t>
    </r>
    <r>
      <rPr>
        <sz val="8"/>
        <rFont val="Times New Roman CE"/>
        <family val="0"/>
      </rPr>
      <t>połączenia zewnętrzne</t>
    </r>
  </si>
  <si>
    <r>
      <t xml:space="preserve">lotnicza
</t>
    </r>
    <r>
      <rPr>
        <sz val="8"/>
        <rFont val="Times New Roman CE"/>
        <family val="0"/>
      </rPr>
      <t>połączenia zewnętrzne</t>
    </r>
  </si>
  <si>
    <r>
      <t xml:space="preserve">morska
</t>
    </r>
    <r>
      <rPr>
        <sz val="8"/>
        <rFont val="Times New Roman CE"/>
        <family val="0"/>
      </rPr>
      <t>połączenia wewnętrzne</t>
    </r>
  </si>
  <si>
    <r>
      <t xml:space="preserve">lotnicza
</t>
    </r>
    <r>
      <rPr>
        <sz val="8"/>
        <rFont val="Times New Roman CE"/>
        <family val="0"/>
      </rPr>
      <t>połączenia wewnętrzne</t>
    </r>
  </si>
  <si>
    <t>AFG</t>
  </si>
  <si>
    <t>ARM</t>
  </si>
  <si>
    <t>BIH</t>
  </si>
  <si>
    <t>EGY</t>
  </si>
  <si>
    <t>MAR</t>
  </si>
  <si>
    <t>SRB</t>
  </si>
  <si>
    <t>papierosy:        łącznie</t>
  </si>
  <si>
    <t xml:space="preserve"> samodzielnie</t>
  </si>
  <si>
    <t>12 placówek</t>
  </si>
  <si>
    <t>BGD</t>
  </si>
  <si>
    <t>TUN</t>
  </si>
  <si>
    <t>UZB</t>
  </si>
  <si>
    <t>LTU</t>
  </si>
  <si>
    <t>*umowa o małym ruchu granicznym pomiędzy Polską a Ukrainą weszła w życie z dniem 1 lipca 2009 r.</t>
  </si>
  <si>
    <t>COD</t>
  </si>
  <si>
    <t>COG</t>
  </si>
  <si>
    <t>DZA</t>
  </si>
  <si>
    <t>LBN</t>
  </si>
  <si>
    <t>PSE</t>
  </si>
  <si>
    <t>5 placówek</t>
  </si>
  <si>
    <t>BEL</t>
  </si>
  <si>
    <t>CZE</t>
  </si>
  <si>
    <t>FRA</t>
  </si>
  <si>
    <t>SVK</t>
  </si>
  <si>
    <t>lotnicza wewnętrzna</t>
  </si>
  <si>
    <t>morska wewnętrzna</t>
  </si>
  <si>
    <t>MNG</t>
  </si>
  <si>
    <t>14 placówek</t>
  </si>
  <si>
    <t>ALB</t>
  </si>
  <si>
    <t>KAZ</t>
  </si>
  <si>
    <t>KOR</t>
  </si>
  <si>
    <t>PAK</t>
  </si>
  <si>
    <t>NLD</t>
  </si>
  <si>
    <t>LVA</t>
  </si>
  <si>
    <t>98 placówek
69 przejść</t>
  </si>
  <si>
    <t>31.12.2011 r.</t>
  </si>
  <si>
    <t>CIV</t>
  </si>
  <si>
    <t>CUB</t>
  </si>
  <si>
    <t>GHA</t>
  </si>
  <si>
    <t>KGZ</t>
  </si>
  <si>
    <t xml:space="preserve">przekazani z RP
</t>
  </si>
  <si>
    <t xml:space="preserve">przyjęci do RP
</t>
  </si>
  <si>
    <t>1 lutego rozformowano Placówkę SG w Lubaniu, powołano nową Placówkę SG w Legnicy, która przejęła ochronę jej odcinka, zmiany wprowadzone Zarządzeniem Komendanta Głównego SG   Nr 9 z dnia 31.01.2012 r.</t>
  </si>
  <si>
    <t>1 lutego rozformowano Placówkę SG w Olszynie, powołano nową Placówkę SG w Tuplicach, zmiany wprowadzone Zarządzeniem Komendanta Głównego SG Nr 9 z dnia 31.01.2012 r.</t>
  </si>
  <si>
    <t>ECU</t>
  </si>
  <si>
    <t>MNE</t>
  </si>
  <si>
    <t>UNK</t>
  </si>
  <si>
    <t>AZE</t>
  </si>
  <si>
    <t>COL</t>
  </si>
  <si>
    <t>ERI</t>
  </si>
  <si>
    <t>ETH</t>
  </si>
  <si>
    <t>HRV</t>
  </si>
  <si>
    <t>IDN</t>
  </si>
  <si>
    <t>ISR</t>
  </si>
  <si>
    <t>KOSOVO</t>
  </si>
  <si>
    <t>KWT</t>
  </si>
  <si>
    <t>LKA</t>
  </si>
  <si>
    <t>MEX</t>
  </si>
  <si>
    <t>MLI</t>
  </si>
  <si>
    <t>OMN</t>
  </si>
  <si>
    <t>PER</t>
  </si>
  <si>
    <t>SEN</t>
  </si>
  <si>
    <t>TWN</t>
  </si>
  <si>
    <t>USA</t>
  </si>
  <si>
    <t>AUT</t>
  </si>
  <si>
    <t>DEU</t>
  </si>
  <si>
    <t>EST</t>
  </si>
  <si>
    <t>* liczba wytypowanych i skontrolowanych osób na odcinkach granicy wewnętrznej UE w miejscach tymczasowego przywrócenia kontroli w ramach przywrócenia kontroli granicznej na czas EURO 2012</t>
  </si>
  <si>
    <t>udział % 
w całości
ruchu</t>
  </si>
  <si>
    <t>* liczba wytypowanych i skontrolowanych pojazdów na odcinkach granicy wewnętrznej UE w miejscach tymczasowego przywrócenia kontroli w ramach przywrócenia kontroli granicznej na czas EURO 2012</t>
  </si>
  <si>
    <t>grzyby halucynogenne</t>
  </si>
  <si>
    <t>pojazdy (sam.,naczepy,inne)</t>
  </si>
  <si>
    <t>TAB.6a. Ruch graniczny środków transportu drogowego w trakcie przywrócenia kontroli granicznej 
                 (4 czerwca - 1 lipca 2012 roku) - na odcinkach granicy wewnętrznej UE*</t>
  </si>
  <si>
    <t>30.09.2012 r.</t>
  </si>
  <si>
    <t>zmiany wprowadzone
w okresie styczeń-wrzesień 2012 roku</t>
  </si>
  <si>
    <t>9 m. 2012 r.</t>
  </si>
  <si>
    <t>9 m. 2011 r.</t>
  </si>
  <si>
    <t>Tab. 2c. Mały ruch graniczny na granicy z Rosją w okresie styczeń-wrzesień 2012 roku*</t>
  </si>
  <si>
    <t xml:space="preserve">    (oddziały, placówki Straży Granicznej itp.) - wg stanu na dzień 30 września 2012 roku</t>
  </si>
  <si>
    <t>19 placówek</t>
  </si>
  <si>
    <t>1 września powołano nową Placówkę SG w Lubyczy Królewskiej, która powstała przez zmianę nazwy Placówki SG w Łaszczowie z siedzibą w Lubyczy Królewskiej w dniu 31.08.2012 r., zmiany wprowadzone Zarządzeniem Nr 57 Komendanta Głównego SG z dnia 31.08.2012 r.
1 września powołano nową Placówkę SG w Lublinie, która przejęła ochronę wewnątrz kraju oraz lotnicze przejście graniczne Świdnik k/Lublina, zmiany wprowadzone Zarządzeniem Nr 57 Komendanta Głównego SG z dnia 31.08.2012 r.</t>
  </si>
  <si>
    <t>100 placówek
69 przejść</t>
  </si>
  <si>
    <t>BRA</t>
  </si>
  <si>
    <t>CAN</t>
  </si>
  <si>
    <t>JPN</t>
  </si>
  <si>
    <t>LBY</t>
  </si>
  <si>
    <t>MKD</t>
  </si>
  <si>
    <t>NPL</t>
  </si>
  <si>
    <t>PHL</t>
  </si>
  <si>
    <t>SOM</t>
  </si>
  <si>
    <t>THA</t>
  </si>
  <si>
    <t>1 czerwca utworzono Placówkę SG Warszawa - Modlin, zmiany wprowadzone Zarządzeniem    Nr 37 Komendanta Głównego SG z dnia 25.04.2012 r.
12 lipca lotnicze przejście graniczne Warszawa - Modlin zmieniło status z dodatkowego przejścia na stałe przejście lotnicze (Dz. U. 2012 poz. 806 z dnia 11.07.2012)</t>
  </si>
  <si>
    <t>razem granica 
wewnętrzna UE</t>
  </si>
  <si>
    <t xml:space="preserve">Ogółem pojazdy </t>
  </si>
  <si>
    <t>Źródło: „Sprawozdanie z realizacji przez Straż Graniczną zadań związanych z zapewnieniem bezpieczeństwa i prawidłowego przebiegu Mistrzostw Europy w Piłce Nożnej UEFA EURO 2012".</t>
  </si>
  <si>
    <t>* umowa o małym ruchu granicznym pomiędzy Polską a Federacją Rosyjską weszła w życie z dniem 27 lipca 2012 r.</t>
  </si>
  <si>
    <t>Terenowe jednostki organizacyjne Straży Granicznej</t>
  </si>
  <si>
    <t>Osobowy ruch graniczny w okresie styczeń-wrzesień 2012 roku - liczba przekroczeń na odcinkach granicy zewnętrznej UE</t>
  </si>
  <si>
    <t>Osobowy ruch graniczny w trakcie przywrócenia kontroli granicznej (4 czerwca - 1 lipca 2012 roku) - liczba przekroczeń na odcinkach granicy wewnętrznej UE*</t>
  </si>
  <si>
    <t xml:space="preserve"> Mały ruch graniczny na granicy z Ukrainą w okresie styczeń-wrzesień 2012 roku*</t>
  </si>
  <si>
    <t>Zatrzymani przez Straż Graniczną za przekroczenie granicy państwowej wbrew przepisom lub usiłowanie pgpwp 
                w okresie styczeń-wrzesień 2012 roku</t>
  </si>
  <si>
    <t>Cudzoziemcy przekazani i przyjęci w okresie styczeń-wrzesień 2012 roku - razem*</t>
  </si>
  <si>
    <t>Ujawnione przez Straż Graniczną towary pochodzące z przemytu w okresie styczeń-wrzesień 2012 roku - wg rodzajów przedmiotu (wartość - dane szacunkowe)</t>
  </si>
  <si>
    <t>Ruch graniczny środków transportu drogowego w okresie styczeń-wrzesień 2012 roku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</si>
</sst>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\+#0.00%;\-#0.00%"/>
    <numFmt numFmtId="166" formatCode="\+#0.0%;\-#0.0%"/>
    <numFmt numFmtId="167" formatCode="#,##0.00_*&quot;km&quot;"/>
    <numFmt numFmtId="168" formatCode="#,##0\ &quot;zł&quot;"/>
    <numFmt numFmtId="169" formatCode="_-* #,##0\ &quot;zł&quot;_-;\-* #,##0\ &quot;zł&quot;_-;_-* &quot;-&quot;??\ &quot;zł&quot;_-;_-@_-"/>
    <numFmt numFmtId="170" formatCode="#,##0_*&quot;tabl.&quot;"/>
    <numFmt numFmtId="171" formatCode="#,##0.0000&quot;kg&quot;"/>
    <numFmt numFmtId="172" formatCode="#,##0.000&quot;kg&quot;"/>
    <numFmt numFmtId="173" formatCode="#,##0.00&quot;kg&quot;"/>
    <numFmt numFmtId="174" formatCode="#,##0.0&quot;kg&quot;"/>
    <numFmt numFmtId="175" formatCode="#,##0&quot;kg&quot;"/>
    <numFmt numFmtId="176" formatCode="#,##0.00000&quot;kg&quot;"/>
    <numFmt numFmtId="177" formatCode="#,##0.000000&quot;kg&quot;"/>
    <numFmt numFmtId="178" formatCode="\+#0.000%;\-#0.000%"/>
    <numFmt numFmtId="179" formatCode="\+0.00%;\-0.00%"/>
    <numFmt numFmtId="180" formatCode="#,##0.0"/>
    <numFmt numFmtId="181" formatCode="0.0"/>
    <numFmt numFmtId="182" formatCode="0.00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_-* #,##0\ _z_ł_-;\-* #,##0\ _z_ł_-;_-* &quot;-&quot;??\ _z_ł_-;_-@_-"/>
    <numFmt numFmtId="188" formatCode="0.000%"/>
  </numFmts>
  <fonts count="7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u val="single"/>
      <sz val="10"/>
      <name val="Times New Roman CE"/>
      <family val="1"/>
    </font>
    <font>
      <i/>
      <sz val="10"/>
      <name val="Times New Roman CE"/>
      <family val="0"/>
    </font>
    <font>
      <b/>
      <sz val="14"/>
      <name val="Times New Roman CE"/>
      <family val="1"/>
    </font>
    <font>
      <i/>
      <sz val="12"/>
      <name val="Times New Roman CE"/>
      <family val="0"/>
    </font>
    <font>
      <sz val="8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i/>
      <sz val="12"/>
      <name val="Arial CE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"/>
      <family val="2"/>
    </font>
    <font>
      <sz val="8"/>
      <name val="Times New Roman CE"/>
      <family val="0"/>
    </font>
    <font>
      <b/>
      <sz val="10"/>
      <color indexed="12"/>
      <name val="Arial CE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2"/>
      <name val="Times New Roman CE"/>
      <family val="1"/>
    </font>
    <font>
      <sz val="12"/>
      <name val="Arial CE"/>
      <family val="0"/>
    </font>
    <font>
      <sz val="10"/>
      <name val="Arial"/>
      <family val="2"/>
    </font>
    <font>
      <sz val="10"/>
      <color indexed="9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name val="Times New Roman"/>
      <family val="1"/>
    </font>
    <font>
      <i/>
      <sz val="9"/>
      <name val="Times New Roman CE"/>
      <family val="0"/>
    </font>
    <font>
      <b/>
      <sz val="10"/>
      <color indexed="9"/>
      <name val="Times New Roman CE"/>
      <family val="0"/>
    </font>
    <font>
      <sz val="9.5"/>
      <name val="Times New Roman"/>
      <family val="1"/>
    </font>
    <font>
      <sz val="12"/>
      <name val="Times New Roman"/>
      <family val="1"/>
    </font>
    <font>
      <b/>
      <sz val="10"/>
      <name val="Times Bold Italic"/>
      <family val="1"/>
    </font>
    <font>
      <i/>
      <sz val="10"/>
      <name val="Times New Roman"/>
      <family val="1"/>
    </font>
    <font>
      <i/>
      <sz val="9"/>
      <name val="Times Bold Italic"/>
      <family val="1"/>
    </font>
    <font>
      <i/>
      <sz val="12"/>
      <name val="Times New Roman"/>
      <family val="1"/>
    </font>
    <font>
      <sz val="12"/>
      <color indexed="9"/>
      <name val="Times New Roman CE"/>
      <family val="1"/>
    </font>
    <font>
      <sz val="10"/>
      <color indexed="9"/>
      <name val="Arial CE"/>
      <family val="0"/>
    </font>
    <font>
      <b/>
      <sz val="12"/>
      <color indexed="9"/>
      <name val="Times New Roman CE"/>
      <family val="1"/>
    </font>
    <font>
      <b/>
      <sz val="10"/>
      <color indexed="9"/>
      <name val="Times Bold Italic"/>
      <family val="1"/>
    </font>
    <font>
      <sz val="12"/>
      <color theme="0"/>
      <name val="Times New Roman CE"/>
      <family val="1"/>
    </font>
    <font>
      <sz val="10"/>
      <color theme="0"/>
      <name val="Arial CE"/>
      <family val="0"/>
    </font>
    <font>
      <b/>
      <sz val="12"/>
      <color theme="0"/>
      <name val="Times New Roman CE"/>
      <family val="1"/>
    </font>
    <font>
      <b/>
      <sz val="10"/>
      <color theme="0"/>
      <name val="Times Bold Italic"/>
      <family val="1"/>
    </font>
    <font>
      <sz val="10"/>
      <color theme="0"/>
      <name val="Times New Roman CE"/>
      <family val="0"/>
    </font>
    <font>
      <b/>
      <sz val="10"/>
      <color theme="0"/>
      <name val="Times New Roman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double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/>
      <top style="thin"/>
      <bottom style="double"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>
      <alignment/>
      <protection/>
    </xf>
    <xf numFmtId="0" fontId="2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0" fillId="3" borderId="0" applyNumberFormat="0" applyBorder="0" applyAlignment="0" applyProtection="0"/>
  </cellStyleXfs>
  <cellXfs count="55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23" borderId="11" xfId="0" applyFont="1" applyFill="1" applyBorder="1" applyAlignment="1">
      <alignment vertical="center" wrapText="1"/>
    </xf>
    <xf numFmtId="0" fontId="6" fillId="20" borderId="10" xfId="0" applyFont="1" applyFill="1" applyBorder="1" applyAlignment="1">
      <alignment vertical="center"/>
    </xf>
    <xf numFmtId="0" fontId="0" fillId="0" borderId="0" xfId="0" applyAlignment="1">
      <alignment/>
    </xf>
    <xf numFmtId="0" fontId="6" fillId="23" borderId="11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6" fillId="2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fill" vertical="top"/>
    </xf>
    <xf numFmtId="0" fontId="13" fillId="0" borderId="0" xfId="0" applyFont="1" applyAlignment="1">
      <alignment vertical="top"/>
    </xf>
    <xf numFmtId="3" fontId="4" fillId="23" borderId="12" xfId="71" applyNumberFormat="1" applyFont="1" applyFill="1" applyBorder="1" applyAlignment="1">
      <alignment horizontal="center" vertical="center"/>
    </xf>
    <xf numFmtId="3" fontId="4" fillId="23" borderId="11" xfId="71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6" fillId="23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3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3" fillId="0" borderId="0" xfId="0" applyFont="1" applyAlignment="1">
      <alignment horizontal="left" vertical="top"/>
    </xf>
    <xf numFmtId="3" fontId="6" fillId="23" borderId="11" xfId="71" applyNumberFormat="1" applyFont="1" applyFill="1" applyBorder="1" applyAlignment="1">
      <alignment horizontal="center" vertical="center"/>
    </xf>
    <xf numFmtId="0" fontId="6" fillId="0" borderId="0" xfId="60" applyFont="1" applyAlignment="1">
      <alignment vertical="center"/>
      <protection/>
    </xf>
    <xf numFmtId="0" fontId="6" fillId="20" borderId="15" xfId="60" applyFont="1" applyFill="1" applyBorder="1" applyAlignment="1">
      <alignment horizontal="centerContinuous" vertical="center"/>
      <protection/>
    </xf>
    <xf numFmtId="0" fontId="6" fillId="20" borderId="14" xfId="60" applyFont="1" applyFill="1" applyBorder="1" applyAlignment="1">
      <alignment horizontal="centerContinuous" vertical="center"/>
      <protection/>
    </xf>
    <xf numFmtId="0" fontId="7" fillId="0" borderId="0" xfId="60" applyFont="1">
      <alignment/>
      <protection/>
    </xf>
    <xf numFmtId="3" fontId="5" fillId="0" borderId="0" xfId="60" applyNumberFormat="1" applyFont="1">
      <alignment/>
      <protection/>
    </xf>
    <xf numFmtId="0" fontId="5" fillId="0" borderId="0" xfId="60" applyFont="1">
      <alignment/>
      <protection/>
    </xf>
    <xf numFmtId="0" fontId="7" fillId="0" borderId="0" xfId="60" applyFont="1">
      <alignment/>
      <protection/>
    </xf>
    <xf numFmtId="0" fontId="5" fillId="0" borderId="0" xfId="60" applyFont="1" applyAlignment="1">
      <alignment/>
      <protection/>
    </xf>
    <xf numFmtId="3" fontId="7" fillId="0" borderId="0" xfId="60" applyNumberFormat="1" applyFont="1">
      <alignment/>
      <protection/>
    </xf>
    <xf numFmtId="3" fontId="6" fillId="0" borderId="0" xfId="60" applyNumberFormat="1" applyFont="1" applyAlignment="1">
      <alignment vertical="center"/>
      <protection/>
    </xf>
    <xf numFmtId="164" fontId="6" fillId="0" borderId="0" xfId="60" applyNumberFormat="1" applyFont="1" applyAlignment="1">
      <alignment vertical="center"/>
      <protection/>
    </xf>
    <xf numFmtId="0" fontId="7" fillId="20" borderId="0" xfId="60" applyFont="1" applyFill="1" applyBorder="1" applyAlignment="1">
      <alignment vertical="center"/>
      <protection/>
    </xf>
    <xf numFmtId="0" fontId="8" fillId="20" borderId="16" xfId="60" applyFont="1" applyFill="1" applyBorder="1" applyAlignment="1">
      <alignment vertical="center"/>
      <protection/>
    </xf>
    <xf numFmtId="0" fontId="7" fillId="20" borderId="0" xfId="60" applyFont="1" applyFill="1" applyBorder="1" applyAlignment="1">
      <alignment horizontal="centerContinuous" vertical="center"/>
      <protection/>
    </xf>
    <xf numFmtId="3" fontId="7" fillId="20" borderId="0" xfId="60" applyNumberFormat="1" applyFont="1" applyFill="1" applyBorder="1" applyAlignment="1">
      <alignment horizontal="left" vertical="center"/>
      <protection/>
    </xf>
    <xf numFmtId="164" fontId="7" fillId="20" borderId="0" xfId="60" applyNumberFormat="1" applyFont="1" applyFill="1" applyBorder="1" applyAlignment="1">
      <alignment horizontal="left" vertical="center"/>
      <protection/>
    </xf>
    <xf numFmtId="0" fontId="7" fillId="20" borderId="17" xfId="60" applyFont="1" applyFill="1" applyBorder="1" applyAlignment="1">
      <alignment horizontal="left" vertical="center"/>
      <protection/>
    </xf>
    <xf numFmtId="3" fontId="6" fillId="20" borderId="18" xfId="60" applyNumberFormat="1" applyFont="1" applyFill="1" applyBorder="1" applyAlignment="1">
      <alignment horizontal="centerContinuous" vertical="center"/>
      <protection/>
    </xf>
    <xf numFmtId="3" fontId="6" fillId="20" borderId="0" xfId="60" applyNumberFormat="1" applyFont="1" applyFill="1" applyBorder="1" applyAlignment="1">
      <alignment horizontal="centerContinuous" vertical="center"/>
      <protection/>
    </xf>
    <xf numFmtId="0" fontId="6" fillId="20" borderId="0" xfId="60" applyFont="1" applyFill="1" applyBorder="1" applyAlignment="1">
      <alignment horizontal="centerContinuous" vertical="center"/>
      <protection/>
    </xf>
    <xf numFmtId="0" fontId="6" fillId="20" borderId="19" xfId="60" applyFont="1" applyFill="1" applyBorder="1" applyAlignment="1">
      <alignment horizontal="centerContinuous" vertical="center"/>
      <protection/>
    </xf>
    <xf numFmtId="0" fontId="7" fillId="20" borderId="0" xfId="60" applyFont="1" applyFill="1" applyBorder="1">
      <alignment/>
      <protection/>
    </xf>
    <xf numFmtId="3" fontId="7" fillId="20" borderId="20" xfId="60" applyNumberFormat="1" applyFont="1" applyFill="1" applyBorder="1" applyAlignment="1">
      <alignment horizontal="centerContinuous" vertical="center"/>
      <protection/>
    </xf>
    <xf numFmtId="0" fontId="7" fillId="20" borderId="10" xfId="60" applyFont="1" applyFill="1" applyBorder="1" applyAlignment="1">
      <alignment horizontal="centerContinuous" vertical="center"/>
      <protection/>
    </xf>
    <xf numFmtId="0" fontId="7" fillId="20" borderId="13" xfId="60" applyFont="1" applyFill="1" applyBorder="1" applyAlignment="1">
      <alignment horizontal="centerContinuous" vertical="center"/>
      <protection/>
    </xf>
    <xf numFmtId="3" fontId="7" fillId="20" borderId="0" xfId="60" applyNumberFormat="1" applyFont="1" applyFill="1" applyBorder="1" applyAlignment="1">
      <alignment horizontal="centerContinuous" vertical="center"/>
      <protection/>
    </xf>
    <xf numFmtId="0" fontId="7" fillId="20" borderId="21" xfId="60" applyFont="1" applyFill="1" applyBorder="1" applyAlignment="1">
      <alignment horizontal="centerContinuous" vertical="center"/>
      <protection/>
    </xf>
    <xf numFmtId="0" fontId="8" fillId="20" borderId="16" xfId="60" applyFont="1" applyFill="1" applyBorder="1">
      <alignment/>
      <protection/>
    </xf>
    <xf numFmtId="0" fontId="7" fillId="20" borderId="22" xfId="60" applyFont="1" applyFill="1" applyBorder="1" applyAlignment="1">
      <alignment vertical="top"/>
      <protection/>
    </xf>
    <xf numFmtId="0" fontId="8" fillId="20" borderId="23" xfId="60" applyFont="1" applyFill="1" applyBorder="1">
      <alignment/>
      <protection/>
    </xf>
    <xf numFmtId="3" fontId="7" fillId="23" borderId="24" xfId="60" applyNumberFormat="1" applyFont="1" applyFill="1" applyBorder="1" applyAlignment="1">
      <alignment vertical="top"/>
      <protection/>
    </xf>
    <xf numFmtId="3" fontId="7" fillId="23" borderId="25" xfId="60" applyNumberFormat="1" applyFont="1" applyFill="1" applyBorder="1" applyAlignment="1">
      <alignment vertical="top"/>
      <protection/>
    </xf>
    <xf numFmtId="166" fontId="7" fillId="23" borderId="14" xfId="60" applyNumberFormat="1" applyFont="1" applyFill="1" applyBorder="1">
      <alignment/>
      <protection/>
    </xf>
    <xf numFmtId="3" fontId="7" fillId="23" borderId="26" xfId="60" applyNumberFormat="1" applyFont="1" applyFill="1" applyBorder="1" applyAlignment="1">
      <alignment vertical="top"/>
      <protection/>
    </xf>
    <xf numFmtId="3" fontId="7" fillId="23" borderId="27" xfId="60" applyNumberFormat="1" applyFont="1" applyFill="1" applyBorder="1" applyAlignment="1">
      <alignment vertical="top"/>
      <protection/>
    </xf>
    <xf numFmtId="166" fontId="7" fillId="23" borderId="15" xfId="60" applyNumberFormat="1" applyFont="1" applyFill="1" applyBorder="1">
      <alignment/>
      <protection/>
    </xf>
    <xf numFmtId="0" fontId="7" fillId="0" borderId="21" xfId="60" applyFont="1" applyBorder="1">
      <alignment/>
      <protection/>
    </xf>
    <xf numFmtId="164" fontId="5" fillId="0" borderId="28" xfId="60" applyNumberFormat="1" applyFont="1" applyBorder="1" applyAlignment="1">
      <alignment vertical="top"/>
      <protection/>
    </xf>
    <xf numFmtId="3" fontId="5" fillId="0" borderId="29" xfId="60" applyNumberFormat="1" applyFont="1" applyBorder="1" applyAlignment="1">
      <alignment vertical="top"/>
      <protection/>
    </xf>
    <xf numFmtId="3" fontId="5" fillId="0" borderId="25" xfId="60" applyNumberFormat="1" applyFont="1" applyBorder="1" applyAlignment="1">
      <alignment vertical="top"/>
      <protection/>
    </xf>
    <xf numFmtId="3" fontId="5" fillId="0" borderId="30" xfId="60" applyNumberFormat="1" applyFont="1" applyBorder="1" applyAlignment="1">
      <alignment vertical="top"/>
      <protection/>
    </xf>
    <xf numFmtId="3" fontId="5" fillId="0" borderId="31" xfId="60" applyNumberFormat="1" applyFont="1" applyBorder="1" applyAlignment="1">
      <alignment vertical="top"/>
      <protection/>
    </xf>
    <xf numFmtId="3" fontId="5" fillId="0" borderId="24" xfId="60" applyNumberFormat="1" applyFont="1" applyBorder="1" applyAlignment="1">
      <alignment vertical="top"/>
      <protection/>
    </xf>
    <xf numFmtId="0" fontId="7" fillId="0" borderId="15" xfId="60" applyFont="1" applyBorder="1">
      <alignment/>
      <protection/>
    </xf>
    <xf numFmtId="164" fontId="5" fillId="0" borderId="32" xfId="60" applyNumberFormat="1" applyFont="1" applyBorder="1" applyAlignment="1">
      <alignment vertical="top"/>
      <protection/>
    </xf>
    <xf numFmtId="3" fontId="5" fillId="0" borderId="26" xfId="60" applyNumberFormat="1" applyFont="1" applyBorder="1" applyAlignment="1">
      <alignment vertical="top"/>
      <protection/>
    </xf>
    <xf numFmtId="3" fontId="5" fillId="0" borderId="27" xfId="60" applyNumberFormat="1" applyFont="1" applyBorder="1" applyAlignment="1">
      <alignment vertical="top"/>
      <protection/>
    </xf>
    <xf numFmtId="0" fontId="7" fillId="0" borderId="0" xfId="60" applyFont="1" applyBorder="1">
      <alignment/>
      <protection/>
    </xf>
    <xf numFmtId="164" fontId="5" fillId="0" borderId="16" xfId="60" applyNumberFormat="1" applyFont="1" applyBorder="1" applyAlignment="1">
      <alignment vertical="top"/>
      <protection/>
    </xf>
    <xf numFmtId="3" fontId="5" fillId="0" borderId="33" xfId="60" applyNumberFormat="1" applyFont="1" applyBorder="1" applyAlignment="1">
      <alignment vertical="top"/>
      <protection/>
    </xf>
    <xf numFmtId="0" fontId="0" fillId="0" borderId="0" xfId="60" applyAlignment="1">
      <alignment/>
      <protection/>
    </xf>
    <xf numFmtId="3" fontId="5" fillId="0" borderId="0" xfId="60" applyNumberFormat="1" applyFont="1" applyAlignment="1">
      <alignment/>
      <protection/>
    </xf>
    <xf numFmtId="164" fontId="5" fillId="0" borderId="0" xfId="60" applyNumberFormat="1" applyFont="1" applyAlignment="1">
      <alignment/>
      <protection/>
    </xf>
    <xf numFmtId="0" fontId="0" fillId="0" borderId="0" xfId="60">
      <alignment/>
      <protection/>
    </xf>
    <xf numFmtId="164" fontId="5" fillId="0" borderId="0" xfId="60" applyNumberFormat="1" applyFont="1">
      <alignment/>
      <protection/>
    </xf>
    <xf numFmtId="10" fontId="6" fillId="0" borderId="0" xfId="60" applyNumberFormat="1" applyFont="1" applyAlignment="1">
      <alignment vertical="center"/>
      <protection/>
    </xf>
    <xf numFmtId="0" fontId="6" fillId="20" borderId="34" xfId="60" applyFont="1" applyFill="1" applyBorder="1" applyAlignment="1">
      <alignment horizontal="centerContinuous" vertical="center" wrapText="1"/>
      <protection/>
    </xf>
    <xf numFmtId="0" fontId="6" fillId="20" borderId="34" xfId="60" applyFont="1" applyFill="1" applyBorder="1" applyAlignment="1">
      <alignment horizontal="centerContinuous" vertical="center"/>
      <protection/>
    </xf>
    <xf numFmtId="0" fontId="7" fillId="0" borderId="0" xfId="60" applyFont="1" applyAlignment="1">
      <alignment vertical="center"/>
      <protection/>
    </xf>
    <xf numFmtId="0" fontId="7" fillId="20" borderId="0" xfId="60" applyFont="1" applyFill="1" applyBorder="1" applyAlignment="1">
      <alignment wrapText="1"/>
      <protection/>
    </xf>
    <xf numFmtId="166" fontId="7" fillId="23" borderId="10" xfId="60" applyNumberFormat="1" applyFont="1" applyFill="1" applyBorder="1">
      <alignment/>
      <protection/>
    </xf>
    <xf numFmtId="166" fontId="7" fillId="23" borderId="0" xfId="60" applyNumberFormat="1" applyFont="1" applyFill="1" applyBorder="1">
      <alignment/>
      <protection/>
    </xf>
    <xf numFmtId="0" fontId="7" fillId="0" borderId="21" xfId="60" applyFont="1" applyBorder="1" applyAlignment="1">
      <alignment/>
      <protection/>
    </xf>
    <xf numFmtId="10" fontId="7" fillId="0" borderId="20" xfId="60" applyNumberFormat="1" applyFont="1" applyBorder="1" applyAlignment="1">
      <alignment vertical="top"/>
      <protection/>
    </xf>
    <xf numFmtId="3" fontId="7" fillId="0" borderId="30" xfId="60" applyNumberFormat="1" applyFont="1" applyFill="1" applyBorder="1" applyAlignment="1">
      <alignment vertical="top"/>
      <protection/>
    </xf>
    <xf numFmtId="0" fontId="7" fillId="0" borderId="15" xfId="60" applyFont="1" applyBorder="1" applyAlignment="1">
      <alignment/>
      <protection/>
    </xf>
    <xf numFmtId="10" fontId="7" fillId="0" borderId="35" xfId="60" applyNumberFormat="1" applyFont="1" applyBorder="1" applyAlignment="1">
      <alignment vertical="top"/>
      <protection/>
    </xf>
    <xf numFmtId="3" fontId="7" fillId="0" borderId="25" xfId="60" applyNumberFormat="1" applyFont="1" applyFill="1" applyBorder="1" applyAlignment="1">
      <alignment vertical="top"/>
      <protection/>
    </xf>
    <xf numFmtId="0" fontId="7" fillId="0" borderId="0" xfId="60" applyFont="1" applyBorder="1" applyAlignment="1">
      <alignment/>
      <protection/>
    </xf>
    <xf numFmtId="10" fontId="7" fillId="0" borderId="34" xfId="60" applyNumberFormat="1" applyFont="1" applyBorder="1" applyAlignment="1">
      <alignment vertical="top"/>
      <protection/>
    </xf>
    <xf numFmtId="166" fontId="5" fillId="0" borderId="0" xfId="60" applyNumberFormat="1" applyFont="1" applyBorder="1" applyAlignment="1">
      <alignment/>
      <protection/>
    </xf>
    <xf numFmtId="10" fontId="5" fillId="0" borderId="0" xfId="60" applyNumberFormat="1" applyFont="1">
      <alignment/>
      <protection/>
    </xf>
    <xf numFmtId="0" fontId="6" fillId="0" borderId="0" xfId="56" applyFont="1" applyAlignment="1">
      <alignment/>
      <protection/>
    </xf>
    <xf numFmtId="0" fontId="6" fillId="0" borderId="0" xfId="56" applyFont="1" applyAlignment="1">
      <alignment vertical="top"/>
      <protection/>
    </xf>
    <xf numFmtId="0" fontId="4" fillId="0" borderId="0" xfId="56" applyFont="1" applyAlignment="1">
      <alignment vertical="center"/>
      <protection/>
    </xf>
    <xf numFmtId="0" fontId="4" fillId="0" borderId="36" xfId="56" applyFont="1" applyBorder="1" applyAlignment="1">
      <alignment vertical="center" wrapText="1"/>
      <protection/>
    </xf>
    <xf numFmtId="0" fontId="4" fillId="0" borderId="36" xfId="56" applyFont="1" applyBorder="1" applyAlignment="1">
      <alignment vertical="center"/>
      <protection/>
    </xf>
    <xf numFmtId="0" fontId="4" fillId="0" borderId="0" xfId="56" applyFont="1">
      <alignment/>
      <protection/>
    </xf>
    <xf numFmtId="0" fontId="4" fillId="0" borderId="0" xfId="56" applyFont="1" applyAlignment="1">
      <alignment/>
      <protection/>
    </xf>
    <xf numFmtId="0" fontId="4" fillId="0" borderId="0" xfId="56" applyFont="1" applyBorder="1">
      <alignment/>
      <protection/>
    </xf>
    <xf numFmtId="0" fontId="16" fillId="23" borderId="37" xfId="56" applyFont="1" applyFill="1" applyBorder="1" applyAlignment="1">
      <alignment vertical="center"/>
      <protection/>
    </xf>
    <xf numFmtId="3" fontId="17" fillId="23" borderId="38" xfId="56" applyNumberFormat="1" applyFont="1" applyFill="1" applyBorder="1" applyAlignment="1">
      <alignment horizontal="center" vertical="center" wrapText="1"/>
      <protection/>
    </xf>
    <xf numFmtId="166" fontId="7" fillId="23" borderId="14" xfId="60" applyNumberFormat="1" applyFont="1" applyFill="1" applyBorder="1" applyAlignment="1">
      <alignment horizontal="center"/>
      <protection/>
    </xf>
    <xf numFmtId="166" fontId="5" fillId="0" borderId="14" xfId="60" applyNumberFormat="1" applyFont="1" applyFill="1" applyBorder="1" applyAlignment="1">
      <alignment horizontal="center"/>
      <protection/>
    </xf>
    <xf numFmtId="166" fontId="5" fillId="0" borderId="20" xfId="65" applyNumberFormat="1" applyFont="1" applyBorder="1" applyAlignment="1" applyProtection="1">
      <alignment/>
      <protection hidden="1"/>
    </xf>
    <xf numFmtId="166" fontId="5" fillId="0" borderId="35" xfId="60" applyNumberFormat="1" applyFont="1" applyBorder="1" applyAlignment="1" applyProtection="1">
      <alignment/>
      <protection hidden="1"/>
    </xf>
    <xf numFmtId="166" fontId="5" fillId="0" borderId="15" xfId="60" applyNumberFormat="1" applyFont="1" applyBorder="1" applyAlignment="1" applyProtection="1">
      <alignment/>
      <protection hidden="1"/>
    </xf>
    <xf numFmtId="166" fontId="5" fillId="0" borderId="15" xfId="60" applyNumberFormat="1" applyFont="1" applyBorder="1" applyAlignment="1">
      <alignment/>
      <protection/>
    </xf>
    <xf numFmtId="166" fontId="5" fillId="0" borderId="30" xfId="65" applyNumberFormat="1" applyFont="1" applyBorder="1" applyAlignment="1" applyProtection="1">
      <alignment/>
      <protection hidden="1"/>
    </xf>
    <xf numFmtId="166" fontId="5" fillId="0" borderId="26" xfId="60" applyNumberFormat="1" applyFont="1" applyBorder="1" applyAlignment="1" applyProtection="1">
      <alignment/>
      <protection hidden="1"/>
    </xf>
    <xf numFmtId="166" fontId="5" fillId="0" borderId="14" xfId="60" applyNumberFormat="1" applyFont="1" applyBorder="1" applyAlignment="1" applyProtection="1">
      <alignment/>
      <protection hidden="1"/>
    </xf>
    <xf numFmtId="166" fontId="5" fillId="0" borderId="14" xfId="60" applyNumberFormat="1" applyFont="1" applyBorder="1" applyAlignment="1">
      <alignment/>
      <protection/>
    </xf>
    <xf numFmtId="166" fontId="5" fillId="0" borderId="0" xfId="60" applyNumberFormat="1" applyFont="1" applyBorder="1" applyAlignment="1">
      <alignment/>
      <protection/>
    </xf>
    <xf numFmtId="166" fontId="5" fillId="0" borderId="10" xfId="60" applyNumberFormat="1" applyFont="1" applyBorder="1" applyAlignment="1">
      <alignment/>
      <protection/>
    </xf>
    <xf numFmtId="166" fontId="7" fillId="0" borderId="20" xfId="65" applyNumberFormat="1" applyFont="1" applyBorder="1" applyAlignment="1" applyProtection="1">
      <alignment/>
      <protection hidden="1"/>
    </xf>
    <xf numFmtId="166" fontId="7" fillId="0" borderId="35" xfId="60" applyNumberFormat="1" applyFont="1" applyBorder="1" applyAlignment="1" applyProtection="1">
      <alignment/>
      <protection hidden="1"/>
    </xf>
    <xf numFmtId="166" fontId="7" fillId="0" borderId="15" xfId="60" applyNumberFormat="1" applyFont="1" applyBorder="1" applyAlignment="1" applyProtection="1">
      <alignment/>
      <protection hidden="1"/>
    </xf>
    <xf numFmtId="166" fontId="7" fillId="0" borderId="15" xfId="60" applyNumberFormat="1" applyFont="1" applyBorder="1" applyAlignment="1">
      <alignment/>
      <protection/>
    </xf>
    <xf numFmtId="166" fontId="7" fillId="0" borderId="0" xfId="60" applyNumberFormat="1" applyFont="1" applyBorder="1" applyAlignment="1">
      <alignment/>
      <protection/>
    </xf>
    <xf numFmtId="166" fontId="5" fillId="0" borderId="10" xfId="60" applyNumberFormat="1" applyFont="1" applyFill="1" applyBorder="1" applyAlignment="1">
      <alignment horizontal="center"/>
      <protection/>
    </xf>
    <xf numFmtId="166" fontId="5" fillId="0" borderId="15" xfId="60" applyNumberFormat="1" applyFont="1" applyFill="1" applyBorder="1" applyAlignment="1">
      <alignment horizontal="center"/>
      <protection/>
    </xf>
    <xf numFmtId="166" fontId="5" fillId="0" borderId="0" xfId="60" applyNumberFormat="1" applyFont="1" applyFill="1" applyBorder="1" applyAlignment="1">
      <alignment horizontal="center"/>
      <protection/>
    </xf>
    <xf numFmtId="0" fontId="4" fillId="0" borderId="0" xfId="0" applyNumberFormat="1" applyFont="1" applyAlignment="1">
      <alignment vertical="center"/>
    </xf>
    <xf numFmtId="0" fontId="7" fillId="20" borderId="22" xfId="60" applyNumberFormat="1" applyFont="1" applyFill="1" applyBorder="1" applyAlignment="1">
      <alignment horizontal="center" vertical="center" textRotation="255"/>
      <protection/>
    </xf>
    <xf numFmtId="0" fontId="7" fillId="0" borderId="0" xfId="60" applyNumberFormat="1" applyFont="1">
      <alignment/>
      <protection/>
    </xf>
    <xf numFmtId="0" fontId="7" fillId="20" borderId="39" xfId="60" applyNumberFormat="1" applyFont="1" applyFill="1" applyBorder="1" applyAlignment="1">
      <alignment vertical="center"/>
      <protection/>
    </xf>
    <xf numFmtId="0" fontId="7" fillId="20" borderId="0" xfId="60" applyNumberFormat="1" applyFont="1" applyFill="1" applyBorder="1" applyAlignment="1" quotePrefix="1">
      <alignment horizontal="center" vertical="center"/>
      <protection/>
    </xf>
    <xf numFmtId="0" fontId="7" fillId="20" borderId="10" xfId="60" applyNumberFormat="1" applyFont="1" applyFill="1" applyBorder="1" applyAlignment="1">
      <alignment vertical="center"/>
      <protection/>
    </xf>
    <xf numFmtId="0" fontId="7" fillId="20" borderId="20" xfId="60" applyNumberFormat="1" applyFont="1" applyFill="1" applyBorder="1" applyAlignment="1">
      <alignment horizontal="centerContinuous" vertical="center"/>
      <protection/>
    </xf>
    <xf numFmtId="0" fontId="7" fillId="20" borderId="21" xfId="60" applyNumberFormat="1" applyFont="1" applyFill="1" applyBorder="1" applyAlignment="1">
      <alignment horizontal="centerContinuous" vertical="center"/>
      <protection/>
    </xf>
    <xf numFmtId="0" fontId="7" fillId="20" borderId="40" xfId="60" applyNumberFormat="1" applyFont="1" applyFill="1" applyBorder="1" applyAlignment="1">
      <alignment horizontal="centerContinuous" vertical="center"/>
      <protection/>
    </xf>
    <xf numFmtId="0" fontId="7" fillId="20" borderId="18" xfId="60" applyNumberFormat="1" applyFont="1" applyFill="1" applyBorder="1" applyAlignment="1">
      <alignment horizontal="centerContinuous" vertical="center"/>
      <protection/>
    </xf>
    <xf numFmtId="0" fontId="7" fillId="20" borderId="13" xfId="60" applyNumberFormat="1" applyFont="1" applyFill="1" applyBorder="1" applyAlignment="1">
      <alignment horizontal="centerContinuous" vertical="center"/>
      <protection/>
    </xf>
    <xf numFmtId="0" fontId="7" fillId="20" borderId="37" xfId="60" applyNumberFormat="1" applyFont="1" applyFill="1" applyBorder="1" applyAlignment="1">
      <alignment horizontal="centerContinuous" vertical="center"/>
      <protection/>
    </xf>
    <xf numFmtId="3" fontId="6" fillId="20" borderId="39" xfId="60" applyNumberFormat="1" applyFont="1" applyFill="1" applyBorder="1" applyAlignment="1">
      <alignment horizontal="centerContinuous" vertical="center"/>
      <protection/>
    </xf>
    <xf numFmtId="3" fontId="6" fillId="23" borderId="12" xfId="71" applyNumberFormat="1" applyFont="1" applyFill="1" applyBorder="1" applyAlignment="1">
      <alignment horizontal="center" vertical="center"/>
    </xf>
    <xf numFmtId="3" fontId="7" fillId="23" borderId="13" xfId="0" applyNumberFormat="1" applyFont="1" applyFill="1" applyBorder="1" applyAlignment="1">
      <alignment horizontal="center" vertical="center"/>
    </xf>
    <xf numFmtId="10" fontId="7" fillId="20" borderId="34" xfId="60" applyNumberFormat="1" applyFont="1" applyFill="1" applyBorder="1" applyAlignment="1">
      <alignment horizontal="centerContinuous" wrapText="1"/>
      <protection/>
    </xf>
    <xf numFmtId="10" fontId="7" fillId="20" borderId="34" xfId="60" applyNumberFormat="1" applyFont="1" applyFill="1" applyBorder="1" applyAlignment="1">
      <alignment horizontal="centerContinuous"/>
      <protection/>
    </xf>
    <xf numFmtId="10" fontId="7" fillId="20" borderId="41" xfId="60" applyNumberFormat="1" applyFont="1" applyFill="1" applyBorder="1" applyAlignment="1">
      <alignment horizontal="centerContinuous"/>
      <protection/>
    </xf>
    <xf numFmtId="0" fontId="15" fillId="0" borderId="0" xfId="56" applyFont="1" applyAlignment="1">
      <alignment/>
      <protection/>
    </xf>
    <xf numFmtId="0" fontId="21" fillId="0" borderId="0" xfId="56" applyFont="1" applyAlignment="1">
      <alignment vertical="top"/>
      <protection/>
    </xf>
    <xf numFmtId="0" fontId="15" fillId="0" borderId="0" xfId="56" applyFont="1" applyAlignment="1">
      <alignment vertical="top"/>
      <protection/>
    </xf>
    <xf numFmtId="164" fontId="7" fillId="23" borderId="28" xfId="60" applyNumberFormat="1" applyFont="1" applyFill="1" applyBorder="1" applyAlignment="1">
      <alignment vertical="top"/>
      <protection/>
    </xf>
    <xf numFmtId="3" fontId="7" fillId="23" borderId="29" xfId="60" applyNumberFormat="1" applyFont="1" applyFill="1" applyBorder="1" applyAlignment="1">
      <alignment vertical="top"/>
      <protection/>
    </xf>
    <xf numFmtId="3" fontId="7" fillId="23" borderId="30" xfId="60" applyNumberFormat="1" applyFont="1" applyFill="1" applyBorder="1" applyAlignment="1">
      <alignment vertical="top"/>
      <protection/>
    </xf>
    <xf numFmtId="3" fontId="7" fillId="23" borderId="31" xfId="60" applyNumberFormat="1" applyFont="1" applyFill="1" applyBorder="1" applyAlignment="1">
      <alignment vertical="top"/>
      <protection/>
    </xf>
    <xf numFmtId="164" fontId="7" fillId="23" borderId="32" xfId="60" applyNumberFormat="1" applyFont="1" applyFill="1" applyBorder="1" applyAlignment="1">
      <alignment vertical="top"/>
      <protection/>
    </xf>
    <xf numFmtId="3" fontId="7" fillId="23" borderId="42" xfId="60" applyNumberFormat="1" applyFont="1" applyFill="1" applyBorder="1" applyAlignment="1">
      <alignment vertical="top"/>
      <protection/>
    </xf>
    <xf numFmtId="10" fontId="7" fillId="23" borderId="20" xfId="60" applyNumberFormat="1" applyFont="1" applyFill="1" applyBorder="1" applyAlignment="1">
      <alignment vertical="top"/>
      <protection/>
    </xf>
    <xf numFmtId="166" fontId="7" fillId="23" borderId="20" xfId="65" applyNumberFormat="1" applyFont="1" applyFill="1" applyBorder="1" applyAlignment="1" applyProtection="1">
      <alignment/>
      <protection hidden="1"/>
    </xf>
    <xf numFmtId="166" fontId="7" fillId="23" borderId="30" xfId="65" applyNumberFormat="1" applyFont="1" applyFill="1" applyBorder="1" applyAlignment="1" applyProtection="1">
      <alignment/>
      <protection hidden="1"/>
    </xf>
    <xf numFmtId="10" fontId="7" fillId="23" borderId="35" xfId="60" applyNumberFormat="1" applyFont="1" applyFill="1" applyBorder="1" applyAlignment="1">
      <alignment vertical="top"/>
      <protection/>
    </xf>
    <xf numFmtId="166" fontId="7" fillId="23" borderId="15" xfId="60" applyNumberFormat="1" applyFont="1" applyFill="1" applyBorder="1" applyAlignment="1">
      <alignment/>
      <protection/>
    </xf>
    <xf numFmtId="166" fontId="7" fillId="23" borderId="14" xfId="60" applyNumberFormat="1" applyFont="1" applyFill="1" applyBorder="1" applyAlignment="1">
      <alignment/>
      <protection/>
    </xf>
    <xf numFmtId="0" fontId="2" fillId="0" borderId="0" xfId="0" applyFont="1" applyAlignment="1">
      <alignment/>
    </xf>
    <xf numFmtId="0" fontId="15" fillId="0" borderId="0" xfId="60" applyFont="1" applyAlignment="1" applyProtection="1">
      <alignment vertical="center"/>
      <protection locked="0"/>
    </xf>
    <xf numFmtId="0" fontId="9" fillId="20" borderId="29" xfId="60" applyNumberFormat="1" applyFont="1" applyFill="1" applyBorder="1" applyAlignment="1" applyProtection="1">
      <alignment horizontal="center"/>
      <protection locked="0"/>
    </xf>
    <xf numFmtId="0" fontId="9" fillId="20" borderId="30" xfId="60" applyNumberFormat="1" applyFont="1" applyFill="1" applyBorder="1" applyAlignment="1" applyProtection="1">
      <alignment horizontal="center"/>
      <protection locked="0"/>
    </xf>
    <xf numFmtId="0" fontId="7" fillId="20" borderId="43" xfId="60" applyNumberFormat="1" applyFont="1" applyFill="1" applyBorder="1" applyAlignment="1" applyProtection="1">
      <alignment horizontal="center"/>
      <protection locked="0"/>
    </xf>
    <xf numFmtId="0" fontId="7" fillId="20" borderId="44" xfId="60" applyNumberFormat="1" applyFont="1" applyFill="1" applyBorder="1" applyAlignment="1" applyProtection="1">
      <alignment horizontal="center"/>
      <protection locked="0"/>
    </xf>
    <xf numFmtId="3" fontId="5" fillId="0" borderId="25" xfId="60" applyNumberFormat="1" applyFont="1" applyBorder="1" applyAlignment="1" applyProtection="1">
      <alignment vertical="top"/>
      <protection locked="0"/>
    </xf>
    <xf numFmtId="3" fontId="5" fillId="0" borderId="26" xfId="60" applyNumberFormat="1" applyFont="1" applyBorder="1" applyAlignment="1" applyProtection="1">
      <alignment vertical="top"/>
      <protection locked="0"/>
    </xf>
    <xf numFmtId="3" fontId="5" fillId="0" borderId="30" xfId="60" applyNumberFormat="1" applyFont="1" applyBorder="1" applyAlignment="1" applyProtection="1">
      <alignment vertical="top"/>
      <protection locked="0"/>
    </xf>
    <xf numFmtId="0" fontId="7" fillId="20" borderId="21" xfId="60" applyNumberFormat="1" applyFont="1" applyFill="1" applyBorder="1" applyAlignment="1" applyProtection="1" quotePrefix="1">
      <alignment horizontal="center" vertical="center"/>
      <protection locked="0"/>
    </xf>
    <xf numFmtId="0" fontId="7" fillId="20" borderId="10" xfId="60" applyNumberFormat="1" applyFont="1" applyFill="1" applyBorder="1" applyAlignment="1" applyProtection="1" quotePrefix="1">
      <alignment horizontal="center" vertical="center"/>
      <protection locked="0"/>
    </xf>
    <xf numFmtId="0" fontId="7" fillId="20" borderId="0" xfId="60" applyNumberFormat="1" applyFont="1" applyFill="1" applyBorder="1" applyAlignment="1" applyProtection="1" quotePrefix="1">
      <alignment horizontal="center" vertical="center"/>
      <protection locked="0"/>
    </xf>
    <xf numFmtId="0" fontId="7" fillId="20" borderId="22" xfId="6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6" fillId="20" borderId="10" xfId="0" applyFont="1" applyFill="1" applyBorder="1" applyAlignment="1" applyProtection="1">
      <alignment horizontal="center" vertical="center" wrapText="1"/>
      <protection locked="0"/>
    </xf>
    <xf numFmtId="0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71" applyNumberFormat="1" applyFont="1" applyBorder="1" applyAlignment="1" applyProtection="1">
      <alignment horizontal="center" vertical="center"/>
      <protection locked="0"/>
    </xf>
    <xf numFmtId="0" fontId="0" fillId="0" borderId="0" xfId="57" applyFont="1" applyBorder="1" applyAlignment="1" applyProtection="1">
      <alignment vertical="top"/>
      <protection/>
    </xf>
    <xf numFmtId="0" fontId="5" fillId="0" borderId="10" xfId="0" applyFont="1" applyFill="1" applyBorder="1" applyAlignment="1" applyProtection="1">
      <alignment horizontal="left" vertical="center"/>
      <protection locked="0"/>
    </xf>
    <xf numFmtId="3" fontId="4" fillId="0" borderId="20" xfId="71" applyNumberFormat="1" applyFont="1" applyBorder="1" applyAlignment="1" applyProtection="1">
      <alignment horizontal="center" vertical="center"/>
      <protection locked="0"/>
    </xf>
    <xf numFmtId="3" fontId="4" fillId="0" borderId="34" xfId="71" applyNumberFormat="1" applyFont="1" applyBorder="1" applyAlignment="1" applyProtection="1">
      <alignment horizontal="center" vertical="center"/>
      <protection locked="0"/>
    </xf>
    <xf numFmtId="3" fontId="6" fillId="23" borderId="45" xfId="71" applyNumberFormat="1" applyFont="1" applyFill="1" applyBorder="1" applyAlignment="1" applyProtection="1">
      <alignment horizontal="center" vertical="center"/>
      <protection/>
    </xf>
    <xf numFmtId="3" fontId="4" fillId="0" borderId="25" xfId="71" applyNumberFormat="1" applyFont="1" applyBorder="1" applyAlignment="1" applyProtection="1">
      <alignment horizontal="center" vertical="center"/>
      <protection/>
    </xf>
    <xf numFmtId="3" fontId="4" fillId="23" borderId="45" xfId="71" applyNumberFormat="1" applyFont="1" applyFill="1" applyBorder="1" applyAlignment="1" applyProtection="1">
      <alignment horizontal="center" vertical="center"/>
      <protection/>
    </xf>
    <xf numFmtId="0" fontId="4" fillId="0" borderId="28" xfId="56" applyFont="1" applyBorder="1" applyAlignment="1">
      <alignment horizontal="center" vertical="center" wrapText="1"/>
      <protection/>
    </xf>
    <xf numFmtId="0" fontId="4" fillId="0" borderId="46" xfId="56" applyFont="1" applyBorder="1" applyAlignment="1">
      <alignment vertical="center" wrapText="1"/>
      <protection/>
    </xf>
    <xf numFmtId="0" fontId="14" fillId="0" borderId="0" xfId="57" applyFont="1" applyBorder="1" applyAlignment="1">
      <alignment/>
      <protection/>
    </xf>
    <xf numFmtId="0" fontId="4" fillId="0" borderId="37" xfId="56" applyFont="1" applyBorder="1" applyAlignment="1">
      <alignment horizontal="left" vertical="center" wrapText="1"/>
      <protection/>
    </xf>
    <xf numFmtId="3" fontId="5" fillId="0" borderId="30" xfId="60" applyNumberFormat="1" applyFont="1" applyBorder="1" applyAlignment="1" applyProtection="1">
      <alignment horizontal="right" vertical="top"/>
      <protection locked="0"/>
    </xf>
    <xf numFmtId="0" fontId="6" fillId="20" borderId="0" xfId="56" applyFont="1" applyFill="1" applyBorder="1" applyAlignment="1">
      <alignment horizontal="centerContinuous" vertical="center" wrapText="1"/>
      <protection/>
    </xf>
    <xf numFmtId="0" fontId="6" fillId="20" borderId="0" xfId="56" applyFont="1" applyFill="1" applyBorder="1" applyAlignment="1">
      <alignment horizontal="centerContinuous" vertical="center"/>
      <protection/>
    </xf>
    <xf numFmtId="0" fontId="6" fillId="20" borderId="18" xfId="56" applyFont="1" applyFill="1" applyBorder="1" applyAlignment="1">
      <alignment horizontal="centerContinuous" wrapText="1"/>
      <protection/>
    </xf>
    <xf numFmtId="0" fontId="7" fillId="20" borderId="47" xfId="56" applyFont="1" applyFill="1" applyBorder="1" applyAlignment="1">
      <alignment horizontal="center" vertical="center"/>
      <protection/>
    </xf>
    <xf numFmtId="0" fontId="12" fillId="20" borderId="48" xfId="56" applyFont="1" applyFill="1" applyBorder="1" applyAlignment="1">
      <alignment horizontal="center" vertical="top"/>
      <protection/>
    </xf>
    <xf numFmtId="0" fontId="4" fillId="0" borderId="49" xfId="56" applyFont="1" applyBorder="1" applyAlignment="1">
      <alignment horizontal="center" vertical="center" wrapText="1"/>
      <protection/>
    </xf>
    <xf numFmtId="0" fontId="4" fillId="0" borderId="32" xfId="56" applyFont="1" applyBorder="1" applyAlignment="1">
      <alignment horizontal="center" vertical="center" wrapText="1"/>
      <protection/>
    </xf>
    <xf numFmtId="0" fontId="4" fillId="0" borderId="50" xfId="56" applyFont="1" applyBorder="1" applyAlignment="1">
      <alignment horizontal="center" vertical="center" wrapText="1"/>
      <protection/>
    </xf>
    <xf numFmtId="0" fontId="6" fillId="23" borderId="28" xfId="56" applyFont="1" applyFill="1" applyBorder="1" applyAlignment="1">
      <alignment horizontal="center" vertical="center" wrapText="1"/>
      <protection/>
    </xf>
    <xf numFmtId="167" fontId="0" fillId="0" borderId="15" xfId="56" applyNumberFormat="1" applyFont="1" applyBorder="1" applyAlignment="1">
      <alignment horizontal="center" vertical="center"/>
      <protection/>
    </xf>
    <xf numFmtId="167" fontId="0" fillId="0" borderId="38" xfId="56" applyNumberFormat="1" applyFont="1" applyBorder="1" applyAlignment="1">
      <alignment horizontal="center" vertical="center"/>
      <protection/>
    </xf>
    <xf numFmtId="167" fontId="0" fillId="0" borderId="12" xfId="56" applyNumberFormat="1" applyFont="1" applyBorder="1" applyAlignment="1">
      <alignment horizontal="center" vertical="center"/>
      <protection/>
    </xf>
    <xf numFmtId="167" fontId="1" fillId="23" borderId="21" xfId="56" applyNumberFormat="1" applyFont="1" applyFill="1" applyBorder="1" applyAlignment="1">
      <alignment horizontal="center" vertical="center"/>
      <protection/>
    </xf>
    <xf numFmtId="166" fontId="7" fillId="23" borderId="13" xfId="65" applyNumberFormat="1" applyFont="1" applyFill="1" applyBorder="1" applyAlignment="1">
      <alignment horizontal="center"/>
    </xf>
    <xf numFmtId="166" fontId="7" fillId="23" borderId="13" xfId="65" applyNumberFormat="1" applyFont="1" applyFill="1" applyBorder="1" applyAlignment="1">
      <alignment/>
    </xf>
    <xf numFmtId="166" fontId="7" fillId="23" borderId="21" xfId="65" applyNumberFormat="1" applyFont="1" applyFill="1" applyBorder="1" applyAlignment="1">
      <alignment/>
    </xf>
    <xf numFmtId="164" fontId="7" fillId="23" borderId="16" xfId="60" applyNumberFormat="1" applyFont="1" applyFill="1" applyBorder="1" applyAlignment="1">
      <alignment vertical="top"/>
      <protection/>
    </xf>
    <xf numFmtId="3" fontId="7" fillId="23" borderId="33" xfId="60" applyNumberFormat="1" applyFont="1" applyFill="1" applyBorder="1" applyAlignment="1">
      <alignment vertical="top"/>
      <protection/>
    </xf>
    <xf numFmtId="166" fontId="7" fillId="23" borderId="10" xfId="60" applyNumberFormat="1" applyFont="1" applyFill="1" applyBorder="1" applyAlignment="1">
      <alignment horizontal="center"/>
      <protection/>
    </xf>
    <xf numFmtId="166" fontId="7" fillId="23" borderId="19" xfId="60" applyNumberFormat="1" applyFont="1" applyFill="1" applyBorder="1">
      <alignment/>
      <protection/>
    </xf>
    <xf numFmtId="3" fontId="4" fillId="23" borderId="21" xfId="71" applyNumberFormat="1" applyFont="1" applyFill="1" applyBorder="1" applyAlignment="1">
      <alignment horizontal="center" vertical="center"/>
    </xf>
    <xf numFmtId="10" fontId="7" fillId="23" borderId="34" xfId="60" applyNumberFormat="1" applyFont="1" applyFill="1" applyBorder="1" applyAlignment="1">
      <alignment vertical="top"/>
      <protection/>
    </xf>
    <xf numFmtId="166" fontId="7" fillId="23" borderId="0" xfId="60" applyNumberFormat="1" applyFont="1" applyFill="1" applyBorder="1" applyAlignment="1">
      <alignment/>
      <protection/>
    </xf>
    <xf numFmtId="166" fontId="7" fillId="23" borderId="10" xfId="60" applyNumberFormat="1" applyFont="1" applyFill="1" applyBorder="1" applyAlignment="1">
      <alignment/>
      <protection/>
    </xf>
    <xf numFmtId="0" fontId="4" fillId="23" borderId="13" xfId="0" applyFont="1" applyFill="1" applyBorder="1" applyAlignment="1">
      <alignment vertical="center" wrapText="1"/>
    </xf>
    <xf numFmtId="3" fontId="4" fillId="23" borderId="13" xfId="71" applyNumberFormat="1" applyFont="1" applyFill="1" applyBorder="1" applyAlignment="1">
      <alignment horizontal="center" vertical="center"/>
    </xf>
    <xf numFmtId="3" fontId="4" fillId="23" borderId="30" xfId="71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23" borderId="2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top" wrapText="1"/>
    </xf>
    <xf numFmtId="0" fontId="4" fillId="0" borderId="32" xfId="56" applyFont="1" applyBorder="1" applyAlignment="1">
      <alignment horizontal="center" vertical="center" wrapText="1"/>
      <protection/>
    </xf>
    <xf numFmtId="0" fontId="0" fillId="0" borderId="0" xfId="62">
      <alignment/>
      <protection/>
    </xf>
    <xf numFmtId="0" fontId="1" fillId="0" borderId="0" xfId="62" applyFont="1">
      <alignment/>
      <protection/>
    </xf>
    <xf numFmtId="0" fontId="0" fillId="0" borderId="0" xfId="62" applyFont="1" applyAlignment="1" applyProtection="1">
      <alignment vertical="center"/>
      <protection locked="0"/>
    </xf>
    <xf numFmtId="0" fontId="18" fillId="23" borderId="26" xfId="62" applyNumberFormat="1" applyFont="1" applyFill="1" applyBorder="1" applyAlignment="1">
      <alignment horizontal="center" vertical="center" textRotation="90" wrapText="1"/>
      <protection/>
    </xf>
    <xf numFmtId="0" fontId="20" fillId="0" borderId="0" xfId="62" applyFont="1" applyFill="1">
      <alignment/>
      <protection/>
    </xf>
    <xf numFmtId="0" fontId="6" fillId="0" borderId="0" xfId="59" applyFont="1" applyAlignment="1" applyProtection="1">
      <alignment vertical="center"/>
      <protection/>
    </xf>
    <xf numFmtId="0" fontId="6" fillId="20" borderId="51" xfId="59" applyFont="1" applyFill="1" applyBorder="1" applyAlignment="1" applyProtection="1">
      <alignment horizontal="center"/>
      <protection/>
    </xf>
    <xf numFmtId="4" fontId="6" fillId="20" borderId="52" xfId="59" applyNumberFormat="1" applyFont="1" applyFill="1" applyBorder="1" applyAlignment="1" applyProtection="1">
      <alignment horizontal="centerContinuous"/>
      <protection/>
    </xf>
    <xf numFmtId="5" fontId="6" fillId="20" borderId="51" xfId="59" applyNumberFormat="1" applyFont="1" applyFill="1" applyBorder="1" applyAlignment="1" applyProtection="1">
      <alignment horizontal="centerContinuous"/>
      <protection/>
    </xf>
    <xf numFmtId="5" fontId="6" fillId="20" borderId="53" xfId="59" applyNumberFormat="1" applyFont="1" applyFill="1" applyBorder="1" applyAlignment="1" applyProtection="1">
      <alignment horizontal="centerContinuous"/>
      <protection/>
    </xf>
    <xf numFmtId="0" fontId="4" fillId="0" borderId="0" xfId="59" applyFont="1" applyFill="1" applyProtection="1">
      <alignment/>
      <protection/>
    </xf>
    <xf numFmtId="0" fontId="6" fillId="20" borderId="54" xfId="59" applyFont="1" applyFill="1" applyBorder="1" applyProtection="1">
      <alignment/>
      <protection/>
    </xf>
    <xf numFmtId="0" fontId="6" fillId="20" borderId="55" xfId="59" applyNumberFormat="1" applyFont="1" applyFill="1" applyBorder="1" applyAlignment="1" applyProtection="1">
      <alignment horizontal="center"/>
      <protection locked="0"/>
    </xf>
    <xf numFmtId="0" fontId="6" fillId="20" borderId="56" xfId="59" applyNumberFormat="1" applyFont="1" applyFill="1" applyBorder="1" applyAlignment="1" applyProtection="1">
      <alignment horizontal="center"/>
      <protection locked="0"/>
    </xf>
    <xf numFmtId="0" fontId="4" fillId="0" borderId="0" xfId="59" applyNumberFormat="1" applyFont="1" applyFill="1" applyProtection="1">
      <alignment/>
      <protection/>
    </xf>
    <xf numFmtId="0" fontId="6" fillId="20" borderId="54" xfId="59" applyNumberFormat="1" applyFont="1" applyFill="1" applyBorder="1" applyProtection="1">
      <alignment/>
      <protection/>
    </xf>
    <xf numFmtId="0" fontId="6" fillId="0" borderId="0" xfId="59" applyFont="1" applyFill="1" applyBorder="1" applyProtection="1">
      <alignment/>
      <protection/>
    </xf>
    <xf numFmtId="0" fontId="6" fillId="0" borderId="57" xfId="59" applyNumberFormat="1" applyFont="1" applyFill="1" applyBorder="1" applyAlignment="1" applyProtection="1">
      <alignment horizontal="center"/>
      <protection/>
    </xf>
    <xf numFmtId="0" fontId="6" fillId="0" borderId="0" xfId="59" applyNumberFormat="1" applyFont="1" applyFill="1" applyBorder="1" applyProtection="1">
      <alignment/>
      <protection/>
    </xf>
    <xf numFmtId="0" fontId="6" fillId="23" borderId="58" xfId="59" applyNumberFormat="1" applyFont="1" applyFill="1" applyBorder="1" applyAlignment="1" applyProtection="1">
      <alignment horizontal="right" vertical="center"/>
      <protection/>
    </xf>
    <xf numFmtId="0" fontId="4" fillId="0" borderId="0" xfId="59" applyNumberFormat="1" applyFont="1" applyProtection="1">
      <alignment/>
      <protection/>
    </xf>
    <xf numFmtId="0" fontId="6" fillId="23" borderId="51" xfId="59" applyNumberFormat="1" applyFont="1" applyFill="1" applyBorder="1" applyAlignment="1" applyProtection="1">
      <alignment vertical="center"/>
      <protection/>
    </xf>
    <xf numFmtId="3" fontId="6" fillId="23" borderId="51" xfId="59" applyNumberFormat="1" applyFont="1" applyFill="1" applyBorder="1" applyAlignment="1" applyProtection="1">
      <alignment horizontal="center" vertical="center"/>
      <protection/>
    </xf>
    <xf numFmtId="3" fontId="6" fillId="23" borderId="58" xfId="59" applyNumberFormat="1" applyFont="1" applyFill="1" applyBorder="1" applyAlignment="1" applyProtection="1">
      <alignment horizontal="center" vertical="center"/>
      <protection/>
    </xf>
    <xf numFmtId="0" fontId="4" fillId="0" borderId="0" xfId="59" applyFont="1" applyProtection="1">
      <alignment/>
      <protection/>
    </xf>
    <xf numFmtId="0" fontId="4" fillId="0" borderId="18" xfId="59" applyFont="1" applyBorder="1" applyAlignment="1" applyProtection="1">
      <alignment vertical="center"/>
      <protection/>
    </xf>
    <xf numFmtId="5" fontId="4" fillId="0" borderId="10" xfId="59" applyNumberFormat="1" applyFont="1" applyBorder="1" applyAlignment="1" applyProtection="1">
      <alignment vertical="center"/>
      <protection/>
    </xf>
    <xf numFmtId="5" fontId="4" fillId="0" borderId="19" xfId="59" applyNumberFormat="1" applyFont="1" applyBorder="1" applyAlignment="1" applyProtection="1">
      <alignment vertical="center"/>
      <protection/>
    </xf>
    <xf numFmtId="0" fontId="4" fillId="0" borderId="18" xfId="59" applyNumberFormat="1" applyFont="1" applyBorder="1" applyAlignment="1" applyProtection="1">
      <alignment horizontal="center" vertical="center"/>
      <protection/>
    </xf>
    <xf numFmtId="0" fontId="6" fillId="23" borderId="38" xfId="59" applyFont="1" applyFill="1" applyBorder="1" applyAlignment="1" applyProtection="1">
      <alignment vertical="center"/>
      <protection/>
    </xf>
    <xf numFmtId="3" fontId="6" fillId="23" borderId="31" xfId="59" applyNumberFormat="1" applyFont="1" applyFill="1" applyBorder="1" applyAlignment="1" applyProtection="1">
      <alignment horizontal="center" vertical="center"/>
      <protection/>
    </xf>
    <xf numFmtId="3" fontId="6" fillId="23" borderId="37" xfId="59" applyNumberFormat="1" applyFont="1" applyFill="1" applyBorder="1" applyAlignment="1" applyProtection="1">
      <alignment horizontal="center" vertical="center"/>
      <protection/>
    </xf>
    <xf numFmtId="5" fontId="6" fillId="23" borderId="37" xfId="59" applyNumberFormat="1" applyFont="1" applyFill="1" applyBorder="1" applyAlignment="1" applyProtection="1">
      <alignment vertical="center"/>
      <protection/>
    </xf>
    <xf numFmtId="0" fontId="4" fillId="0" borderId="59" xfId="59" applyFont="1" applyBorder="1" applyAlignment="1" applyProtection="1">
      <alignment vertical="center"/>
      <protection/>
    </xf>
    <xf numFmtId="3" fontId="4" fillId="0" borderId="0" xfId="59" applyNumberFormat="1" applyFont="1" applyBorder="1" applyAlignment="1" applyProtection="1">
      <alignment horizontal="center" vertical="center"/>
      <protection/>
    </xf>
    <xf numFmtId="3" fontId="4" fillId="0" borderId="16" xfId="59" applyNumberFormat="1" applyFont="1" applyBorder="1" applyAlignment="1" applyProtection="1">
      <alignment horizontal="center" vertical="center"/>
      <protection/>
    </xf>
    <xf numFmtId="42" fontId="4" fillId="0" borderId="24" xfId="59" applyNumberFormat="1" applyFont="1" applyBorder="1" applyAlignment="1" applyProtection="1">
      <alignment vertical="center"/>
      <protection/>
    </xf>
    <xf numFmtId="42" fontId="4" fillId="0" borderId="19" xfId="59" applyNumberFormat="1" applyFont="1" applyBorder="1" applyAlignment="1" applyProtection="1">
      <alignment vertical="center"/>
      <protection/>
    </xf>
    <xf numFmtId="170" fontId="4" fillId="0" borderId="0" xfId="59" applyNumberFormat="1" applyFont="1" applyBorder="1" applyAlignment="1" applyProtection="1">
      <alignment horizontal="right" vertical="center"/>
      <protection locked="0"/>
    </xf>
    <xf numFmtId="170" fontId="4" fillId="0" borderId="16" xfId="59" applyNumberFormat="1" applyFont="1" applyBorder="1" applyAlignment="1" applyProtection="1">
      <alignment horizontal="right" vertical="center"/>
      <protection locked="0"/>
    </xf>
    <xf numFmtId="0" fontId="4" fillId="0" borderId="0" xfId="59" applyNumberFormat="1" applyFont="1" applyBorder="1" applyAlignment="1" applyProtection="1">
      <alignment horizontal="center" vertical="center"/>
      <protection/>
    </xf>
    <xf numFmtId="5" fontId="4" fillId="0" borderId="16" xfId="59" applyNumberFormat="1" applyFont="1" applyBorder="1" applyAlignment="1" applyProtection="1">
      <alignment vertical="center"/>
      <protection/>
    </xf>
    <xf numFmtId="0" fontId="6" fillId="0" borderId="0" xfId="59" applyFont="1" applyProtection="1">
      <alignment/>
      <protection/>
    </xf>
    <xf numFmtId="0" fontId="10" fillId="0" borderId="0" xfId="59" applyFont="1" applyAlignment="1" applyProtection="1">
      <alignment vertical="top"/>
      <protection/>
    </xf>
    <xf numFmtId="0" fontId="0" fillId="0" borderId="0" xfId="59" applyBorder="1" applyProtection="1">
      <alignment/>
      <protection/>
    </xf>
    <xf numFmtId="0" fontId="6" fillId="22" borderId="51" xfId="59" applyFont="1" applyFill="1" applyBorder="1" applyAlignment="1" applyProtection="1">
      <alignment vertical="center"/>
      <protection/>
    </xf>
    <xf numFmtId="5" fontId="6" fillId="22" borderId="58" xfId="59" applyNumberFormat="1" applyFont="1" applyFill="1" applyBorder="1" applyAlignment="1" applyProtection="1">
      <alignment horizontal="right" vertical="center"/>
      <protection/>
    </xf>
    <xf numFmtId="0" fontId="4" fillId="0" borderId="18" xfId="59" applyFont="1" applyFill="1" applyBorder="1" applyAlignment="1" applyProtection="1">
      <alignment vertical="center"/>
      <protection/>
    </xf>
    <xf numFmtId="42" fontId="4" fillId="0" borderId="24" xfId="59" applyNumberFormat="1" applyFont="1" applyFill="1" applyBorder="1" applyAlignment="1" applyProtection="1">
      <alignment horizontal="center" vertical="center"/>
      <protection/>
    </xf>
    <xf numFmtId="0" fontId="4" fillId="23" borderId="38" xfId="59" applyFont="1" applyFill="1" applyBorder="1" applyAlignment="1" applyProtection="1">
      <alignment vertical="center"/>
      <protection/>
    </xf>
    <xf numFmtId="3" fontId="6" fillId="23" borderId="31" xfId="59" applyNumberFormat="1" applyFont="1" applyFill="1" applyBorder="1" applyAlignment="1" applyProtection="1">
      <alignment horizontal="center" vertical="center"/>
      <protection/>
    </xf>
    <xf numFmtId="3" fontId="6" fillId="23" borderId="37" xfId="59" applyNumberFormat="1" applyFont="1" applyFill="1" applyBorder="1" applyAlignment="1" applyProtection="1">
      <alignment horizontal="center" vertical="center"/>
      <protection/>
    </xf>
    <xf numFmtId="5" fontId="4" fillId="0" borderId="18" xfId="59" applyNumberFormat="1" applyFont="1" applyFill="1" applyBorder="1" applyAlignment="1" applyProtection="1">
      <alignment vertical="center"/>
      <protection/>
    </xf>
    <xf numFmtId="5" fontId="4" fillId="0" borderId="16" xfId="59" applyNumberFormat="1" applyFont="1" applyFill="1" applyBorder="1" applyAlignment="1" applyProtection="1">
      <alignment vertical="center"/>
      <protection/>
    </xf>
    <xf numFmtId="3" fontId="4" fillId="0" borderId="18" xfId="59" applyNumberFormat="1" applyFont="1" applyBorder="1" applyAlignment="1" applyProtection="1">
      <alignment horizontal="center" vertical="center"/>
      <protection/>
    </xf>
    <xf numFmtId="5" fontId="4" fillId="0" borderId="18" xfId="59" applyNumberFormat="1" applyFont="1" applyBorder="1" applyAlignment="1" applyProtection="1">
      <alignment vertical="center"/>
      <protection/>
    </xf>
    <xf numFmtId="0" fontId="4" fillId="0" borderId="54" xfId="59" applyFont="1" applyBorder="1" applyAlignment="1" applyProtection="1">
      <alignment vertical="center"/>
      <protection/>
    </xf>
    <xf numFmtId="3" fontId="4" fillId="0" borderId="27" xfId="59" applyNumberFormat="1" applyFont="1" applyBorder="1" applyAlignment="1" applyProtection="1">
      <alignment horizontal="center" vertical="center"/>
      <protection/>
    </xf>
    <xf numFmtId="3" fontId="4" fillId="0" borderId="32" xfId="59" applyNumberFormat="1" applyFont="1" applyBorder="1" applyAlignment="1" applyProtection="1">
      <alignment horizontal="center" vertical="center"/>
      <protection/>
    </xf>
    <xf numFmtId="0" fontId="4" fillId="0" borderId="0" xfId="59" applyFont="1" applyBorder="1" applyAlignment="1" applyProtection="1">
      <alignment vertical="center"/>
      <protection/>
    </xf>
    <xf numFmtId="5" fontId="4" fillId="0" borderId="0" xfId="59" applyNumberFormat="1" applyFont="1" applyBorder="1" applyAlignment="1" applyProtection="1">
      <alignment horizontal="center" vertical="center"/>
      <protection/>
    </xf>
    <xf numFmtId="0" fontId="4" fillId="23" borderId="60" xfId="59" applyFont="1" applyFill="1" applyBorder="1" applyAlignment="1" applyProtection="1">
      <alignment vertical="center"/>
      <protection/>
    </xf>
    <xf numFmtId="3" fontId="6" fillId="23" borderId="13" xfId="59" applyNumberFormat="1" applyFont="1" applyFill="1" applyBorder="1" applyAlignment="1" applyProtection="1">
      <alignment horizontal="center" vertical="center"/>
      <protection/>
    </xf>
    <xf numFmtId="0" fontId="4" fillId="0" borderId="0" xfId="59" applyFont="1" applyFill="1" applyBorder="1" applyAlignment="1" applyProtection="1">
      <alignment vertical="center"/>
      <protection/>
    </xf>
    <xf numFmtId="0" fontId="6" fillId="0" borderId="0" xfId="59" applyNumberFormat="1" applyFont="1" applyFill="1" applyBorder="1" applyAlignment="1" applyProtection="1">
      <alignment horizontal="center" vertical="center"/>
      <protection/>
    </xf>
    <xf numFmtId="5" fontId="4" fillId="0" borderId="0" xfId="59" applyNumberFormat="1" applyFont="1" applyFill="1" applyBorder="1" applyAlignment="1" applyProtection="1">
      <alignment vertical="center"/>
      <protection/>
    </xf>
    <xf numFmtId="0" fontId="4" fillId="0" borderId="0" xfId="59" applyNumberFormat="1" applyFont="1" applyFill="1" applyBorder="1" applyAlignment="1" applyProtection="1">
      <alignment horizontal="center" vertical="center"/>
      <protection/>
    </xf>
    <xf numFmtId="5" fontId="4" fillId="0" borderId="18" xfId="59" applyNumberFormat="1" applyFont="1" applyFill="1" applyBorder="1" applyAlignment="1" applyProtection="1">
      <alignment vertical="center"/>
      <protection hidden="1"/>
    </xf>
    <xf numFmtId="5" fontId="4" fillId="0" borderId="16" xfId="59" applyNumberFormat="1" applyFont="1" applyFill="1" applyBorder="1" applyAlignment="1" applyProtection="1">
      <alignment vertical="center"/>
      <protection hidden="1"/>
    </xf>
    <xf numFmtId="5" fontId="4" fillId="0" borderId="0" xfId="59" applyNumberFormat="1" applyFont="1" applyBorder="1" applyAlignment="1" applyProtection="1">
      <alignment vertical="center"/>
      <protection/>
    </xf>
    <xf numFmtId="0" fontId="4" fillId="0" borderId="0" xfId="59" applyFont="1" applyBorder="1" applyProtection="1">
      <alignment/>
      <protection/>
    </xf>
    <xf numFmtId="3" fontId="4" fillId="0" borderId="23" xfId="59" applyNumberFormat="1" applyFont="1" applyBorder="1" applyAlignment="1" applyProtection="1">
      <alignment horizontal="center" vertical="center"/>
      <protection/>
    </xf>
    <xf numFmtId="5" fontId="4" fillId="0" borderId="54" xfId="59" applyNumberFormat="1" applyFont="1" applyBorder="1" applyAlignment="1" applyProtection="1">
      <alignment vertical="center"/>
      <protection/>
    </xf>
    <xf numFmtId="5" fontId="4" fillId="0" borderId="23" xfId="59" applyNumberFormat="1" applyFont="1" applyBorder="1" applyAlignment="1" applyProtection="1">
      <alignment vertical="center"/>
      <protection/>
    </xf>
    <xf numFmtId="4" fontId="4" fillId="0" borderId="0" xfId="59" applyNumberFormat="1" applyFont="1" applyProtection="1">
      <alignment/>
      <protection/>
    </xf>
    <xf numFmtId="5" fontId="4" fillId="0" borderId="0" xfId="59" applyNumberFormat="1" applyFont="1" applyProtection="1">
      <alignment/>
      <protection/>
    </xf>
    <xf numFmtId="0" fontId="4" fillId="0" borderId="0" xfId="59" applyNumberFormat="1" applyFont="1" applyAlignment="1" applyProtection="1">
      <alignment horizontal="center"/>
      <protection/>
    </xf>
    <xf numFmtId="0" fontId="29" fillId="0" borderId="0" xfId="59" applyFont="1" applyAlignment="1" applyProtection="1">
      <alignment vertical="top"/>
      <protection locked="0"/>
    </xf>
    <xf numFmtId="0" fontId="27" fillId="0" borderId="0" xfId="62" applyFont="1" applyAlignment="1">
      <alignment/>
      <protection/>
    </xf>
    <xf numFmtId="42" fontId="4" fillId="0" borderId="0" xfId="59" applyNumberFormat="1" applyFont="1" applyFill="1" applyBorder="1" applyAlignment="1" applyProtection="1">
      <alignment vertical="center"/>
      <protection/>
    </xf>
    <xf numFmtId="42" fontId="4" fillId="0" borderId="0" xfId="59" applyNumberFormat="1" applyFont="1" applyFill="1" applyBorder="1" applyAlignment="1" applyProtection="1">
      <alignment vertical="center"/>
      <protection hidden="1"/>
    </xf>
    <xf numFmtId="5" fontId="30" fillId="0" borderId="0" xfId="59" applyNumberFormat="1" applyFont="1" applyAlignment="1" applyProtection="1">
      <alignment vertical="center"/>
      <protection/>
    </xf>
    <xf numFmtId="0" fontId="6" fillId="20" borderId="61" xfId="59" applyNumberFormat="1" applyFont="1" applyFill="1" applyBorder="1" applyAlignment="1" applyProtection="1">
      <alignment horizontal="center"/>
      <protection locked="0"/>
    </xf>
    <xf numFmtId="0" fontId="22" fillId="0" borderId="0" xfId="59" applyFont="1" applyAlignment="1" applyProtection="1">
      <alignment vertical="top"/>
      <protection locked="0"/>
    </xf>
    <xf numFmtId="3" fontId="6" fillId="0" borderId="0" xfId="60" applyNumberFormat="1" applyFont="1" applyBorder="1" applyAlignment="1">
      <alignment vertical="center"/>
      <protection/>
    </xf>
    <xf numFmtId="5" fontId="6" fillId="23" borderId="62" xfId="59" applyNumberFormat="1" applyFont="1" applyFill="1" applyBorder="1" applyAlignment="1" applyProtection="1">
      <alignment vertical="center"/>
      <protection/>
    </xf>
    <xf numFmtId="166" fontId="5" fillId="0" borderId="25" xfId="65" applyNumberFormat="1" applyFont="1" applyBorder="1" applyAlignment="1" applyProtection="1">
      <alignment/>
      <protection hidden="1"/>
    </xf>
    <xf numFmtId="165" fontId="5" fillId="0" borderId="30" xfId="65" applyNumberFormat="1" applyFont="1" applyBorder="1" applyAlignment="1" applyProtection="1">
      <alignment/>
      <protection hidden="1"/>
    </xf>
    <xf numFmtId="0" fontId="31" fillId="0" borderId="0" xfId="56" applyFont="1" applyAlignment="1">
      <alignment vertical="top"/>
      <protection/>
    </xf>
    <xf numFmtId="0" fontId="28" fillId="0" borderId="0" xfId="56" applyFont="1" applyAlignment="1">
      <alignment vertical="top"/>
      <protection/>
    </xf>
    <xf numFmtId="0" fontId="4" fillId="0" borderId="63" xfId="59" applyFont="1" applyBorder="1" applyAlignment="1" applyProtection="1">
      <alignment vertical="center"/>
      <protection/>
    </xf>
    <xf numFmtId="166" fontId="33" fillId="0" borderId="30" xfId="65" applyNumberFormat="1" applyFont="1" applyBorder="1" applyAlignment="1" applyProtection="1">
      <alignment/>
      <protection hidden="1"/>
    </xf>
    <xf numFmtId="166" fontId="33" fillId="0" borderId="20" xfId="65" applyNumberFormat="1" applyFont="1" applyBorder="1" applyAlignment="1" applyProtection="1">
      <alignment/>
      <protection hidden="1"/>
    </xf>
    <xf numFmtId="42" fontId="6" fillId="23" borderId="13" xfId="59" applyNumberFormat="1" applyFont="1" applyFill="1" applyBorder="1" applyAlignment="1" applyProtection="1">
      <alignment vertical="center"/>
      <protection/>
    </xf>
    <xf numFmtId="3" fontId="7" fillId="0" borderId="11" xfId="62" applyNumberFormat="1" applyFont="1" applyFill="1" applyBorder="1" applyAlignment="1">
      <alignment horizontal="center" vertical="center"/>
      <protection/>
    </xf>
    <xf numFmtId="3" fontId="5" fillId="0" borderId="64" xfId="62" applyNumberFormat="1" applyFont="1" applyFill="1" applyBorder="1" applyAlignment="1">
      <alignment horizontal="center" vertical="center"/>
      <protection/>
    </xf>
    <xf numFmtId="3" fontId="5" fillId="0" borderId="65" xfId="62" applyNumberFormat="1" applyFont="1" applyFill="1" applyBorder="1" applyAlignment="1">
      <alignment horizontal="center" vertical="center"/>
      <protection/>
    </xf>
    <xf numFmtId="3" fontId="7" fillId="0" borderId="45" xfId="62" applyNumberFormat="1" applyFont="1" applyFill="1" applyBorder="1" applyAlignment="1">
      <alignment horizontal="center" vertical="center" wrapText="1"/>
      <protection/>
    </xf>
    <xf numFmtId="3" fontId="18" fillId="0" borderId="11" xfId="62" applyNumberFormat="1" applyFont="1" applyFill="1" applyBorder="1" applyAlignment="1">
      <alignment horizontal="center" vertical="center"/>
      <protection/>
    </xf>
    <xf numFmtId="3" fontId="19" fillId="0" borderId="64" xfId="62" applyNumberFormat="1" applyFont="1" applyFill="1" applyBorder="1" applyAlignment="1">
      <alignment horizontal="center" vertical="center"/>
      <protection/>
    </xf>
    <xf numFmtId="3" fontId="19" fillId="0" borderId="65" xfId="62" applyNumberFormat="1" applyFont="1" applyFill="1" applyBorder="1" applyAlignment="1">
      <alignment horizontal="center" vertical="center"/>
      <protection/>
    </xf>
    <xf numFmtId="3" fontId="18" fillId="0" borderId="45" xfId="62" applyNumberFormat="1" applyFont="1" applyFill="1" applyBorder="1" applyAlignment="1">
      <alignment horizontal="center" vertical="center" wrapText="1"/>
      <protection/>
    </xf>
    <xf numFmtId="3" fontId="19" fillId="0" borderId="66" xfId="62" applyNumberFormat="1" applyFont="1" applyFill="1" applyBorder="1" applyAlignment="1">
      <alignment horizontal="center" vertical="center"/>
      <protection/>
    </xf>
    <xf numFmtId="3" fontId="7" fillId="0" borderId="66" xfId="62" applyNumberFormat="1" applyFont="1" applyFill="1" applyBorder="1" applyAlignment="1">
      <alignment horizontal="center" vertical="center" wrapText="1"/>
      <protection/>
    </xf>
    <xf numFmtId="3" fontId="18" fillId="0" borderId="66" xfId="62" applyNumberFormat="1" applyFont="1" applyFill="1" applyBorder="1" applyAlignment="1">
      <alignment horizontal="center" vertical="center" wrapText="1"/>
      <protection/>
    </xf>
    <xf numFmtId="0" fontId="0" fillId="0" borderId="0" xfId="62" applyFont="1" applyFill="1">
      <alignment/>
      <protection/>
    </xf>
    <xf numFmtId="3" fontId="51" fillId="0" borderId="67" xfId="56" applyNumberFormat="1" applyFont="1" applyBorder="1" applyAlignment="1">
      <alignment horizontal="left" vertical="center" wrapText="1"/>
      <protection/>
    </xf>
    <xf numFmtId="3" fontId="52" fillId="0" borderId="67" xfId="56" applyNumberFormat="1" applyFont="1" applyBorder="1" applyAlignment="1">
      <alignment horizontal="left" vertical="center" wrapText="1"/>
      <protection/>
    </xf>
    <xf numFmtId="0" fontId="5" fillId="23" borderId="35" xfId="0" applyFont="1" applyFill="1" applyBorder="1" applyAlignment="1">
      <alignment horizontal="center" vertical="center" textRotation="90"/>
    </xf>
    <xf numFmtId="3" fontId="5" fillId="0" borderId="34" xfId="0" applyNumberFormat="1" applyFont="1" applyFill="1" applyBorder="1" applyAlignment="1" applyProtection="1">
      <alignment horizontal="center" vertical="center"/>
      <protection locked="0"/>
    </xf>
    <xf numFmtId="3" fontId="5" fillId="0" borderId="66" xfId="62" applyNumberFormat="1" applyFont="1" applyFill="1" applyBorder="1" applyAlignment="1">
      <alignment horizontal="center" vertical="center"/>
      <protection/>
    </xf>
    <xf numFmtId="0" fontId="19" fillId="0" borderId="66" xfId="6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11" xfId="62" applyNumberFormat="1" applyFont="1" applyFill="1" applyBorder="1" applyAlignment="1">
      <alignment horizontal="center" vertical="center"/>
      <protection/>
    </xf>
    <xf numFmtId="3" fontId="19" fillId="0" borderId="11" xfId="62" applyNumberFormat="1" applyFont="1" applyFill="1" applyBorder="1" applyAlignment="1">
      <alignment horizontal="center" vertical="center"/>
      <protection/>
    </xf>
    <xf numFmtId="0" fontId="5" fillId="23" borderId="68" xfId="0" applyFont="1" applyFill="1" applyBorder="1" applyAlignment="1">
      <alignment horizontal="center" vertical="center" textRotation="90"/>
    </xf>
    <xf numFmtId="3" fontId="5" fillId="0" borderId="69" xfId="0" applyNumberFormat="1" applyFont="1" applyFill="1" applyBorder="1" applyAlignment="1" applyProtection="1">
      <alignment horizontal="center" vertical="center"/>
      <protection locked="0"/>
    </xf>
    <xf numFmtId="3" fontId="7" fillId="23" borderId="70" xfId="0" applyNumberFormat="1" applyFont="1" applyFill="1" applyBorder="1" applyAlignment="1">
      <alignment horizontal="center" vertical="center"/>
    </xf>
    <xf numFmtId="5" fontId="6" fillId="23" borderId="58" xfId="59" applyNumberFormat="1" applyFont="1" applyFill="1" applyBorder="1" applyAlignment="1" applyProtection="1">
      <alignment vertical="center"/>
      <protection/>
    </xf>
    <xf numFmtId="0" fontId="2" fillId="0" borderId="0" xfId="56" applyFont="1" applyAlignment="1">
      <alignment/>
      <protection/>
    </xf>
    <xf numFmtId="0" fontId="2" fillId="0" borderId="0" xfId="58" applyFont="1" applyAlignment="1">
      <alignment/>
      <protection/>
    </xf>
    <xf numFmtId="0" fontId="2" fillId="0" borderId="0" xfId="61" applyFont="1" applyProtection="1">
      <alignment/>
      <protection/>
    </xf>
    <xf numFmtId="166" fontId="53" fillId="0" borderId="20" xfId="65" applyNumberFormat="1" applyFont="1" applyBorder="1" applyAlignment="1" applyProtection="1">
      <alignment/>
      <protection hidden="1"/>
    </xf>
    <xf numFmtId="42" fontId="4" fillId="0" borderId="18" xfId="59" applyNumberFormat="1" applyFont="1" applyBorder="1" applyAlignment="1" applyProtection="1">
      <alignment horizontal="center" vertical="center"/>
      <protection/>
    </xf>
    <xf numFmtId="42" fontId="4" fillId="0" borderId="16" xfId="59" applyNumberFormat="1" applyFont="1" applyFill="1" applyBorder="1" applyAlignment="1" applyProtection="1">
      <alignment vertical="center"/>
      <protection/>
    </xf>
    <xf numFmtId="0" fontId="54" fillId="0" borderId="0" xfId="0" applyFont="1" applyAlignment="1">
      <alignment horizontal="left" vertical="center" wrapText="1"/>
    </xf>
    <xf numFmtId="3" fontId="7" fillId="23" borderId="10" xfId="60" applyNumberFormat="1" applyFont="1" applyFill="1" applyBorder="1" applyAlignment="1">
      <alignment horizontal="right" vertical="center"/>
      <protection/>
    </xf>
    <xf numFmtId="3" fontId="5" fillId="23" borderId="25" xfId="60" applyNumberFormat="1" applyFont="1" applyFill="1" applyBorder="1" applyAlignment="1">
      <alignment horizontal="right" vertical="center"/>
      <protection/>
    </xf>
    <xf numFmtId="3" fontId="7" fillId="23" borderId="25" xfId="60" applyNumberFormat="1" applyFont="1" applyFill="1" applyBorder="1" applyAlignment="1">
      <alignment horizontal="right" vertical="center"/>
      <protection/>
    </xf>
    <xf numFmtId="3" fontId="7" fillId="0" borderId="0" xfId="60" applyNumberFormat="1" applyFont="1">
      <alignment/>
      <protection/>
    </xf>
    <xf numFmtId="0" fontId="5" fillId="23" borderId="68" xfId="0" applyFont="1" applyFill="1" applyBorder="1" applyAlignment="1">
      <alignment horizontal="center" vertical="center" textRotation="90" wrapText="1"/>
    </xf>
    <xf numFmtId="0" fontId="5" fillId="23" borderId="14" xfId="0" applyFont="1" applyFill="1" applyBorder="1" applyAlignment="1">
      <alignment horizontal="center" vertical="center" textRotation="90" wrapText="1"/>
    </xf>
    <xf numFmtId="0" fontId="5" fillId="23" borderId="71" xfId="0" applyFont="1" applyFill="1" applyBorder="1" applyAlignment="1">
      <alignment horizontal="center" vertical="center" textRotation="90" wrapText="1"/>
    </xf>
    <xf numFmtId="0" fontId="18" fillId="23" borderId="35" xfId="62" applyNumberFormat="1" applyFont="1" applyFill="1" applyBorder="1" applyAlignment="1">
      <alignment horizontal="center" vertical="center" textRotation="90" wrapText="1"/>
      <protection/>
    </xf>
    <xf numFmtId="3" fontId="5" fillId="0" borderId="72" xfId="0" applyNumberFormat="1" applyFont="1" applyFill="1" applyBorder="1" applyAlignment="1" applyProtection="1">
      <alignment horizontal="center" vertical="center"/>
      <protection locked="0"/>
    </xf>
    <xf numFmtId="0" fontId="0" fillId="0" borderId="73" xfId="0" applyFill="1" applyBorder="1" applyAlignment="1">
      <alignment/>
    </xf>
    <xf numFmtId="0" fontId="5" fillId="0" borderId="74" xfId="0" applyFont="1" applyFill="1" applyBorder="1" applyAlignment="1" applyProtection="1">
      <alignment horizontal="left" vertical="center"/>
      <protection locked="0"/>
    </xf>
    <xf numFmtId="3" fontId="7" fillId="0" borderId="74" xfId="0" applyNumberFormat="1" applyFont="1" applyFill="1" applyBorder="1" applyAlignment="1">
      <alignment horizontal="center" vertical="center"/>
    </xf>
    <xf numFmtId="3" fontId="5" fillId="0" borderId="75" xfId="0" applyNumberFormat="1" applyFont="1" applyFill="1" applyBorder="1" applyAlignment="1" applyProtection="1">
      <alignment horizontal="center" vertical="center"/>
      <protection locked="0"/>
    </xf>
    <xf numFmtId="3" fontId="5" fillId="0" borderId="76" xfId="0" applyNumberFormat="1" applyFont="1" applyFill="1" applyBorder="1" applyAlignment="1" applyProtection="1">
      <alignment horizontal="center" vertical="center"/>
      <protection locked="0"/>
    </xf>
    <xf numFmtId="3" fontId="5" fillId="0" borderId="74" xfId="0" applyNumberFormat="1" applyFont="1" applyFill="1" applyBorder="1" applyAlignment="1" applyProtection="1">
      <alignment horizontal="center" vertical="center"/>
      <protection locked="0"/>
    </xf>
    <xf numFmtId="3" fontId="5" fillId="0" borderId="77" xfId="0" applyNumberFormat="1" applyFont="1" applyFill="1" applyBorder="1" applyAlignment="1" applyProtection="1">
      <alignment horizontal="center" vertical="center"/>
      <protection locked="0"/>
    </xf>
    <xf numFmtId="3" fontId="7" fillId="0" borderId="75" xfId="0" applyNumberFormat="1" applyFont="1" applyFill="1" applyBorder="1" applyAlignment="1">
      <alignment horizontal="center" vertical="center"/>
    </xf>
    <xf numFmtId="3" fontId="5" fillId="0" borderId="75" xfId="0" applyNumberFormat="1" applyFont="1" applyFill="1" applyBorder="1" applyAlignment="1" applyProtection="1">
      <alignment horizontal="center" vertical="center"/>
      <protection locked="0"/>
    </xf>
    <xf numFmtId="3" fontId="5" fillId="0" borderId="76" xfId="0" applyNumberFormat="1" applyFont="1" applyFill="1" applyBorder="1" applyAlignment="1" applyProtection="1">
      <alignment horizontal="center" vertical="center"/>
      <protection locked="0"/>
    </xf>
    <xf numFmtId="3" fontId="5" fillId="0" borderId="74" xfId="0" applyNumberFormat="1" applyFont="1" applyFill="1" applyBorder="1" applyAlignment="1" applyProtection="1">
      <alignment horizontal="center" vertical="center"/>
      <protection locked="0"/>
    </xf>
    <xf numFmtId="3" fontId="7" fillId="0" borderId="74" xfId="0" applyNumberFormat="1" applyFont="1" applyFill="1" applyBorder="1" applyAlignment="1">
      <alignment horizontal="center" vertical="center" wrapText="1"/>
    </xf>
    <xf numFmtId="3" fontId="5" fillId="0" borderId="77" xfId="0" applyNumberFormat="1" applyFont="1" applyFill="1" applyBorder="1" applyAlignment="1" applyProtection="1">
      <alignment horizontal="center" vertical="center"/>
      <protection locked="0"/>
    </xf>
    <xf numFmtId="3" fontId="7" fillId="0" borderId="75" xfId="0" applyNumberFormat="1" applyFont="1" applyFill="1" applyBorder="1" applyAlignment="1">
      <alignment horizontal="center" vertical="center" wrapText="1"/>
    </xf>
    <xf numFmtId="0" fontId="0" fillId="0" borderId="78" xfId="0" applyFill="1" applyBorder="1" applyAlignment="1">
      <alignment/>
    </xf>
    <xf numFmtId="3" fontId="7" fillId="23" borderId="79" xfId="0" applyNumberFormat="1" applyFont="1" applyFill="1" applyBorder="1" applyAlignment="1">
      <alignment horizontal="center" vertical="center"/>
    </xf>
    <xf numFmtId="0" fontId="4" fillId="0" borderId="22" xfId="59" applyNumberFormat="1" applyFont="1" applyBorder="1" applyAlignment="1" applyProtection="1">
      <alignment horizontal="center"/>
      <protection/>
    </xf>
    <xf numFmtId="0" fontId="4" fillId="0" borderId="63" xfId="59" applyFont="1" applyBorder="1" applyProtection="1">
      <alignment/>
      <protection/>
    </xf>
    <xf numFmtId="0" fontId="4" fillId="0" borderId="80" xfId="59" applyNumberFormat="1" applyFont="1" applyBorder="1" applyAlignment="1" applyProtection="1">
      <alignment horizontal="center"/>
      <protection/>
    </xf>
    <xf numFmtId="0" fontId="4" fillId="0" borderId="59" xfId="0" applyFont="1" applyFill="1" applyBorder="1" applyAlignment="1" applyProtection="1">
      <alignment vertical="center"/>
      <protection/>
    </xf>
    <xf numFmtId="0" fontId="12" fillId="0" borderId="18" xfId="0" applyFont="1" applyFill="1" applyBorder="1" applyAlignment="1" applyProtection="1">
      <alignment horizontal="right" vertical="center"/>
      <protection/>
    </xf>
    <xf numFmtId="42" fontId="4" fillId="0" borderId="80" xfId="59" applyNumberFormat="1" applyFont="1" applyBorder="1" applyProtection="1">
      <alignment/>
      <protection/>
    </xf>
    <xf numFmtId="5" fontId="4" fillId="0" borderId="19" xfId="59" applyNumberFormat="1" applyFont="1" applyFill="1" applyBorder="1" applyAlignment="1" applyProtection="1">
      <alignment horizontal="center" vertical="center"/>
      <protection/>
    </xf>
    <xf numFmtId="5" fontId="4" fillId="0" borderId="16" xfId="59" applyNumberFormat="1" applyFont="1" applyBorder="1" applyAlignment="1" applyProtection="1">
      <alignment horizontal="center" vertical="center"/>
      <protection/>
    </xf>
    <xf numFmtId="42" fontId="4" fillId="0" borderId="81" xfId="59" applyNumberFormat="1" applyFont="1" applyBorder="1" applyProtection="1">
      <alignment/>
      <protection/>
    </xf>
    <xf numFmtId="3" fontId="52" fillId="0" borderId="67" xfId="56" applyNumberFormat="1" applyFont="1" applyFill="1" applyBorder="1" applyAlignment="1">
      <alignment horizontal="left" vertical="center" wrapText="1"/>
      <protection/>
    </xf>
    <xf numFmtId="3" fontId="4" fillId="0" borderId="24" xfId="59" applyNumberFormat="1" applyFont="1" applyBorder="1" applyAlignment="1" applyProtection="1">
      <alignment horizontal="center" vertical="center"/>
      <protection/>
    </xf>
    <xf numFmtId="3" fontId="4" fillId="0" borderId="19" xfId="59" applyNumberFormat="1" applyFont="1" applyBorder="1" applyAlignment="1" applyProtection="1">
      <alignment horizontal="center" vertical="center"/>
      <protection/>
    </xf>
    <xf numFmtId="0" fontId="5" fillId="0" borderId="82" xfId="0" applyFont="1" applyFill="1" applyBorder="1" applyAlignment="1" applyProtection="1">
      <alignment horizontal="left" vertical="center"/>
      <protection locked="0"/>
    </xf>
    <xf numFmtId="0" fontId="5" fillId="0" borderId="83" xfId="0" applyFont="1" applyFill="1" applyBorder="1" applyAlignment="1" applyProtection="1">
      <alignment horizontal="left" vertical="center"/>
      <protection locked="0"/>
    </xf>
    <xf numFmtId="0" fontId="0" fillId="0" borderId="0" xfId="0" applyNumberFormat="1" applyAlignment="1">
      <alignment/>
    </xf>
    <xf numFmtId="3" fontId="55" fillId="0" borderId="10" xfId="59" applyNumberFormat="1" applyFont="1" applyFill="1" applyBorder="1" applyAlignment="1" applyProtection="1">
      <alignment horizontal="center"/>
      <protection/>
    </xf>
    <xf numFmtId="0" fontId="6" fillId="20" borderId="26" xfId="0" applyFont="1" applyFill="1" applyBorder="1" applyAlignment="1" applyProtection="1">
      <alignment horizontal="center" vertical="center" wrapText="1"/>
      <protection locked="0"/>
    </xf>
    <xf numFmtId="0" fontId="6" fillId="2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20" borderId="13" xfId="60" applyNumberFormat="1" applyFont="1" applyFill="1" applyBorder="1" applyAlignment="1" applyProtection="1">
      <alignment horizontal="center"/>
      <protection locked="0"/>
    </xf>
    <xf numFmtId="0" fontId="7" fillId="20" borderId="0" xfId="60" applyNumberFormat="1" applyFont="1" applyFill="1" applyBorder="1" applyAlignment="1">
      <alignment horizontal="centerContinuous" vertical="center"/>
      <protection/>
    </xf>
    <xf numFmtId="3" fontId="55" fillId="0" borderId="24" xfId="59" applyNumberFormat="1" applyFont="1" applyBorder="1" applyAlignment="1" applyProtection="1">
      <alignment horizontal="center" vertical="center"/>
      <protection/>
    </xf>
    <xf numFmtId="3" fontId="55" fillId="0" borderId="0" xfId="59" applyNumberFormat="1" applyFont="1" applyFill="1" applyBorder="1" applyAlignment="1" applyProtection="1">
      <alignment horizontal="center"/>
      <protection/>
    </xf>
    <xf numFmtId="3" fontId="55" fillId="0" borderId="19" xfId="59" applyNumberFormat="1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vertical="center"/>
      <protection/>
    </xf>
    <xf numFmtId="0" fontId="4" fillId="0" borderId="59" xfId="59" applyFont="1" applyBorder="1" applyProtection="1">
      <alignment/>
      <protection/>
    </xf>
    <xf numFmtId="0" fontId="4" fillId="0" borderId="84" xfId="59" applyFont="1" applyBorder="1" applyProtection="1">
      <alignment/>
      <protection/>
    </xf>
    <xf numFmtId="0" fontId="4" fillId="0" borderId="16" xfId="59" applyNumberFormat="1" applyFont="1" applyBorder="1" applyAlignment="1" applyProtection="1">
      <alignment horizontal="center" vertical="center"/>
      <protection/>
    </xf>
    <xf numFmtId="42" fontId="4" fillId="0" borderId="0" xfId="59" applyNumberFormat="1" applyFont="1" applyBorder="1" applyAlignment="1" applyProtection="1">
      <alignment vertical="center"/>
      <protection/>
    </xf>
    <xf numFmtId="42" fontId="6" fillId="23" borderId="37" xfId="59" applyNumberFormat="1" applyFont="1" applyFill="1" applyBorder="1" applyAlignment="1" applyProtection="1">
      <alignment vertical="center"/>
      <protection/>
    </xf>
    <xf numFmtId="172" fontId="4" fillId="0" borderId="0" xfId="59" applyNumberFormat="1" applyFont="1" applyBorder="1" applyAlignment="1" applyProtection="1">
      <alignment horizontal="right" vertical="center"/>
      <protection locked="0"/>
    </xf>
    <xf numFmtId="3" fontId="29" fillId="22" borderId="85" xfId="59" applyNumberFormat="1" applyFont="1" applyFill="1" applyBorder="1" applyAlignment="1" applyProtection="1">
      <alignment horizontal="center" vertical="center"/>
      <protection/>
    </xf>
    <xf numFmtId="3" fontId="29" fillId="22" borderId="52" xfId="59" applyNumberFormat="1" applyFont="1" applyFill="1" applyBorder="1" applyAlignment="1" applyProtection="1">
      <alignment horizontal="center" vertical="center"/>
      <protection/>
    </xf>
    <xf numFmtId="3" fontId="4" fillId="0" borderId="54" xfId="59" applyNumberFormat="1" applyFont="1" applyBorder="1" applyAlignment="1" applyProtection="1">
      <alignment horizontal="center" vertical="center"/>
      <protection/>
    </xf>
    <xf numFmtId="0" fontId="7" fillId="23" borderId="13" xfId="60" applyFont="1" applyFill="1" applyBorder="1" applyAlignment="1">
      <alignment horizontal="left" vertical="center" wrapText="1"/>
      <protection/>
    </xf>
    <xf numFmtId="0" fontId="2" fillId="0" borderId="0" xfId="60" applyFont="1" applyAlignment="1">
      <alignment horizontal="left" wrapText="1"/>
      <protection/>
    </xf>
    <xf numFmtId="0" fontId="2" fillId="0" borderId="0" xfId="60" applyFont="1" applyAlignment="1">
      <alignment horizontal="left"/>
      <protection/>
    </xf>
    <xf numFmtId="42" fontId="64" fillId="0" borderId="18" xfId="59" applyNumberFormat="1" applyFont="1" applyBorder="1" applyAlignment="1" applyProtection="1">
      <alignment horizontal="center" vertical="center"/>
      <protection/>
    </xf>
    <xf numFmtId="5" fontId="64" fillId="0" borderId="16" xfId="59" applyNumberFormat="1" applyFont="1" applyBorder="1" applyAlignment="1" applyProtection="1">
      <alignment horizontal="center" vertical="center"/>
      <protection/>
    </xf>
    <xf numFmtId="0" fontId="57" fillId="0" borderId="0" xfId="60" applyFont="1" applyAlignment="1">
      <alignment/>
      <protection/>
    </xf>
    <xf numFmtId="3" fontId="57" fillId="0" borderId="0" xfId="60" applyNumberFormat="1" applyFont="1" applyAlignment="1">
      <alignment/>
      <protection/>
    </xf>
    <xf numFmtId="164" fontId="57" fillId="0" borderId="0" xfId="60" applyNumberFormat="1" applyFont="1" applyAlignment="1">
      <alignment/>
      <protection/>
    </xf>
    <xf numFmtId="0" fontId="7" fillId="0" borderId="21" xfId="60" applyFont="1" applyBorder="1" applyAlignment="1">
      <alignment vertical="center"/>
      <protection/>
    </xf>
    <xf numFmtId="10" fontId="7" fillId="0" borderId="20" xfId="60" applyNumberFormat="1" applyFont="1" applyBorder="1" applyAlignment="1">
      <alignment vertical="center"/>
      <protection/>
    </xf>
    <xf numFmtId="10" fontId="7" fillId="23" borderId="20" xfId="60" applyNumberFormat="1" applyFont="1" applyFill="1" applyBorder="1" applyAlignment="1">
      <alignment vertical="center"/>
      <protection/>
    </xf>
    <xf numFmtId="10" fontId="7" fillId="0" borderId="45" xfId="60" applyNumberFormat="1" applyFont="1" applyBorder="1" applyAlignment="1">
      <alignment vertical="center"/>
      <protection/>
    </xf>
    <xf numFmtId="10" fontId="57" fillId="0" borderId="0" xfId="60" applyNumberFormat="1" applyFont="1">
      <alignment/>
      <protection/>
    </xf>
    <xf numFmtId="3" fontId="57" fillId="0" borderId="0" xfId="60" applyNumberFormat="1" applyFont="1">
      <alignment/>
      <protection/>
    </xf>
    <xf numFmtId="0" fontId="57" fillId="0" borderId="0" xfId="60" applyFont="1">
      <alignment/>
      <protection/>
    </xf>
    <xf numFmtId="3" fontId="58" fillId="0" borderId="67" xfId="56" applyNumberFormat="1" applyFont="1" applyBorder="1" applyAlignment="1">
      <alignment horizontal="left" vertical="center" wrapText="1"/>
      <protection/>
    </xf>
    <xf numFmtId="3" fontId="59" fillId="0" borderId="24" xfId="59" applyNumberFormat="1" applyFont="1" applyFill="1" applyBorder="1" applyAlignment="1" applyProtection="1">
      <alignment horizontal="center" vertical="center"/>
      <protection/>
    </xf>
    <xf numFmtId="3" fontId="59" fillId="0" borderId="19" xfId="59" applyNumberFormat="1" applyFont="1" applyFill="1" applyBorder="1" applyAlignment="1" applyProtection="1">
      <alignment horizontal="center" vertical="center"/>
      <protection/>
    </xf>
    <xf numFmtId="42" fontId="12" fillId="0" borderId="18" xfId="59" applyNumberFormat="1" applyFont="1" applyFill="1" applyBorder="1" applyAlignment="1" applyProtection="1">
      <alignment horizontal="center" vertical="center"/>
      <protection/>
    </xf>
    <xf numFmtId="5" fontId="12" fillId="0" borderId="16" xfId="59" applyNumberFormat="1" applyFont="1" applyFill="1" applyBorder="1" applyAlignment="1" applyProtection="1">
      <alignment horizontal="center" vertical="center"/>
      <protection/>
    </xf>
    <xf numFmtId="0" fontId="0" fillId="0" borderId="16" xfId="59" applyBorder="1" applyProtection="1">
      <alignment/>
      <protection/>
    </xf>
    <xf numFmtId="5" fontId="10" fillId="0" borderId="0" xfId="59" applyNumberFormat="1" applyFont="1" applyBorder="1" applyAlignment="1" applyProtection="1">
      <alignment vertical="top"/>
      <protection/>
    </xf>
    <xf numFmtId="5" fontId="10" fillId="0" borderId="16" xfId="59" applyNumberFormat="1" applyFont="1" applyBorder="1" applyAlignment="1" applyProtection="1">
      <alignment vertical="top"/>
      <protection/>
    </xf>
    <xf numFmtId="4" fontId="4" fillId="0" borderId="22" xfId="59" applyNumberFormat="1" applyFont="1" applyBorder="1" applyProtection="1">
      <alignment/>
      <protection/>
    </xf>
    <xf numFmtId="5" fontId="4" fillId="0" borderId="22" xfId="59" applyNumberFormat="1" applyFont="1" applyBorder="1" applyProtection="1">
      <alignment/>
      <protection/>
    </xf>
    <xf numFmtId="0" fontId="6" fillId="23" borderId="52" xfId="59" applyNumberFormat="1" applyFont="1" applyFill="1" applyBorder="1" applyAlignment="1" applyProtection="1">
      <alignment horizontal="right" vertical="center"/>
      <protection/>
    </xf>
    <xf numFmtId="0" fontId="6" fillId="23" borderId="86" xfId="59" applyFont="1" applyFill="1" applyBorder="1" applyAlignment="1" applyProtection="1">
      <alignment vertical="center"/>
      <protection/>
    </xf>
    <xf numFmtId="0" fontId="6" fillId="0" borderId="59" xfId="59" applyFont="1" applyFill="1" applyBorder="1" applyAlignment="1" applyProtection="1">
      <alignment vertical="center"/>
      <protection/>
    </xf>
    <xf numFmtId="0" fontId="10" fillId="0" borderId="59" xfId="59" applyFont="1" applyBorder="1" applyAlignment="1" applyProtection="1">
      <alignment vertical="top"/>
      <protection/>
    </xf>
    <xf numFmtId="5" fontId="4" fillId="0" borderId="23" xfId="59" applyNumberFormat="1" applyFont="1" applyBorder="1" applyProtection="1">
      <alignment/>
      <protection/>
    </xf>
    <xf numFmtId="0" fontId="4" fillId="0" borderId="59" xfId="59" applyFont="1" applyBorder="1" applyAlignment="1" applyProtection="1">
      <alignment horizontal="left" vertical="center"/>
      <protection/>
    </xf>
    <xf numFmtId="0" fontId="4" fillId="0" borderId="63" xfId="59" applyFont="1" applyBorder="1" applyAlignment="1" applyProtection="1">
      <alignment horizontal="left" vertical="center"/>
      <protection/>
    </xf>
    <xf numFmtId="171" fontId="4" fillId="0" borderId="0" xfId="59" applyNumberFormat="1" applyFont="1" applyBorder="1" applyAlignment="1" applyProtection="1">
      <alignment horizontal="right" vertical="center"/>
      <protection locked="0"/>
    </xf>
    <xf numFmtId="171" fontId="4" fillId="0" borderId="16" xfId="59" applyNumberFormat="1" applyFont="1" applyBorder="1" applyAlignment="1" applyProtection="1">
      <alignment horizontal="right" vertical="center"/>
      <protection locked="0"/>
    </xf>
    <xf numFmtId="0" fontId="4" fillId="0" borderId="59" xfId="54" applyFont="1" applyFill="1" applyBorder="1" applyAlignment="1" applyProtection="1">
      <alignment vertical="center"/>
      <protection/>
    </xf>
    <xf numFmtId="0" fontId="5" fillId="0" borderId="0" xfId="60" applyFont="1" applyBorder="1" applyAlignment="1">
      <alignment/>
      <protection/>
    </xf>
    <xf numFmtId="0" fontId="10" fillId="0" borderId="0" xfId="60" applyFont="1" applyAlignment="1">
      <alignment horizontal="left"/>
      <protection/>
    </xf>
    <xf numFmtId="171" fontId="64" fillId="0" borderId="0" xfId="59" applyNumberFormat="1" applyFont="1" applyBorder="1" applyAlignment="1" applyProtection="1">
      <alignment horizontal="right" vertical="center"/>
      <protection locked="0"/>
    </xf>
    <xf numFmtId="171" fontId="64" fillId="0" borderId="16" xfId="59" applyNumberFormat="1" applyFont="1" applyBorder="1" applyAlignment="1" applyProtection="1">
      <alignment horizontal="right" vertical="center"/>
      <protection locked="0"/>
    </xf>
    <xf numFmtId="170" fontId="64" fillId="0" borderId="16" xfId="59" applyNumberFormat="1" applyFont="1" applyBorder="1" applyAlignment="1" applyProtection="1">
      <alignment horizontal="right" vertical="center"/>
      <protection locked="0"/>
    </xf>
    <xf numFmtId="0" fontId="65" fillId="0" borderId="16" xfId="59" applyFont="1" applyBorder="1" applyAlignment="1" applyProtection="1">
      <alignment horizontal="right"/>
      <protection/>
    </xf>
    <xf numFmtId="5" fontId="66" fillId="22" borderId="51" xfId="59" applyNumberFormat="1" applyFont="1" applyFill="1" applyBorder="1" applyAlignment="1" applyProtection="1">
      <alignment horizontal="right" vertical="center"/>
      <protection/>
    </xf>
    <xf numFmtId="0" fontId="64" fillId="0" borderId="18" xfId="59" applyNumberFormat="1" applyFont="1" applyBorder="1" applyAlignment="1" applyProtection="1">
      <alignment horizontal="center" vertical="center"/>
      <protection/>
    </xf>
    <xf numFmtId="0" fontId="64" fillId="0" borderId="0" xfId="59" applyNumberFormat="1" applyFont="1" applyAlignment="1" applyProtection="1">
      <alignment horizontal="center"/>
      <protection/>
    </xf>
    <xf numFmtId="0" fontId="64" fillId="0" borderId="32" xfId="59" applyNumberFormat="1" applyFont="1" applyBorder="1" applyAlignment="1" applyProtection="1">
      <alignment horizontal="center"/>
      <protection/>
    </xf>
    <xf numFmtId="0" fontId="64" fillId="0" borderId="16" xfId="59" applyNumberFormat="1" applyFont="1" applyBorder="1" applyAlignment="1" applyProtection="1">
      <alignment horizontal="center"/>
      <protection/>
    </xf>
    <xf numFmtId="5" fontId="64" fillId="0" borderId="16" xfId="59" applyNumberFormat="1" applyFont="1" applyBorder="1" applyAlignment="1" applyProtection="1">
      <alignment horizontal="right"/>
      <protection/>
    </xf>
    <xf numFmtId="5" fontId="64" fillId="0" borderId="32" xfId="59" applyNumberFormat="1" applyFont="1" applyBorder="1" applyAlignment="1" applyProtection="1">
      <alignment horizontal="right"/>
      <protection/>
    </xf>
    <xf numFmtId="5" fontId="66" fillId="23" borderId="62" xfId="59" applyNumberFormat="1" applyFont="1" applyFill="1" applyBorder="1" applyAlignment="1" applyProtection="1">
      <alignment vertical="center"/>
      <protection/>
    </xf>
    <xf numFmtId="3" fontId="51" fillId="24" borderId="67" xfId="56" applyNumberFormat="1" applyFont="1" applyFill="1" applyBorder="1" applyAlignment="1">
      <alignment horizontal="justify" vertical="center" wrapText="1"/>
      <protection/>
    </xf>
    <xf numFmtId="170" fontId="4" fillId="0" borderId="23" xfId="59" applyNumberFormat="1" applyFont="1" applyBorder="1" applyAlignment="1" applyProtection="1">
      <alignment horizontal="right" vertical="center"/>
      <protection locked="0"/>
    </xf>
    <xf numFmtId="0" fontId="67" fillId="24" borderId="0" xfId="60" applyNumberFormat="1" applyFont="1" applyFill="1" applyBorder="1" applyAlignment="1">
      <alignment horizontal="center" vertical="center"/>
      <protection/>
    </xf>
    <xf numFmtId="3" fontId="67" fillId="24" borderId="0" xfId="60" applyNumberFormat="1" applyFont="1" applyFill="1" applyBorder="1" applyAlignment="1">
      <alignment horizontal="center" vertical="center"/>
      <protection/>
    </xf>
    <xf numFmtId="3" fontId="68" fillId="24" borderId="0" xfId="60" applyNumberFormat="1" applyFont="1" applyFill="1" applyBorder="1" applyAlignment="1">
      <alignment horizontal="right" vertical="center"/>
      <protection/>
    </xf>
    <xf numFmtId="3" fontId="69" fillId="24" borderId="0" xfId="60" applyNumberFormat="1" applyFont="1" applyFill="1" applyBorder="1" applyAlignment="1">
      <alignment horizontal="right" vertical="center"/>
      <protection/>
    </xf>
    <xf numFmtId="0" fontId="66" fillId="24" borderId="0" xfId="60" applyFont="1" applyFill="1" applyBorder="1" applyAlignment="1">
      <alignment horizontal="centerContinuous" vertical="center"/>
      <protection/>
    </xf>
    <xf numFmtId="0" fontId="6" fillId="20" borderId="19" xfId="56" applyFont="1" applyFill="1" applyBorder="1" applyAlignment="1">
      <alignment horizontal="center" vertical="center" wrapText="1"/>
      <protection/>
    </xf>
    <xf numFmtId="0" fontId="6" fillId="20" borderId="87" xfId="56" applyFont="1" applyFill="1" applyBorder="1" applyAlignment="1">
      <alignment horizontal="center" vertical="center" wrapText="1"/>
      <protection/>
    </xf>
    <xf numFmtId="0" fontId="6" fillId="20" borderId="24" xfId="56" applyFont="1" applyFill="1" applyBorder="1" applyAlignment="1">
      <alignment horizontal="center" vertical="center" wrapText="1"/>
      <protection/>
    </xf>
    <xf numFmtId="0" fontId="6" fillId="20" borderId="88" xfId="56" applyFont="1" applyFill="1" applyBorder="1" applyAlignment="1">
      <alignment horizontal="center" vertical="center" wrapText="1"/>
      <protection/>
    </xf>
    <xf numFmtId="3" fontId="7" fillId="20" borderId="45" xfId="60" applyNumberFormat="1" applyFont="1" applyFill="1" applyBorder="1" applyAlignment="1">
      <alignment horizontal="center" vertical="center"/>
      <protection/>
    </xf>
    <xf numFmtId="3" fontId="7" fillId="20" borderId="66" xfId="60" applyNumberFormat="1" applyFont="1" applyFill="1" applyBorder="1" applyAlignment="1">
      <alignment horizontal="center" vertical="center"/>
      <protection/>
    </xf>
    <xf numFmtId="165" fontId="5" fillId="23" borderId="26" xfId="65" applyNumberFormat="1" applyFont="1" applyFill="1" applyBorder="1" applyAlignment="1">
      <alignment horizontal="right" vertical="center"/>
    </xf>
    <xf numFmtId="165" fontId="5" fillId="23" borderId="30" xfId="65" applyNumberFormat="1" applyFont="1" applyFill="1" applyBorder="1" applyAlignment="1">
      <alignment horizontal="right" vertical="center"/>
    </xf>
    <xf numFmtId="166" fontId="7" fillId="23" borderId="26" xfId="65" applyNumberFormat="1" applyFont="1" applyFill="1" applyBorder="1" applyAlignment="1">
      <alignment horizontal="right" vertical="center"/>
    </xf>
    <xf numFmtId="166" fontId="7" fillId="23" borderId="30" xfId="65" applyNumberFormat="1" applyFont="1" applyFill="1" applyBorder="1" applyAlignment="1">
      <alignment horizontal="right" vertical="center"/>
    </xf>
    <xf numFmtId="166" fontId="5" fillId="23" borderId="26" xfId="65" applyNumberFormat="1" applyFont="1" applyFill="1" applyBorder="1" applyAlignment="1">
      <alignment horizontal="right" vertical="center"/>
    </xf>
    <xf numFmtId="166" fontId="5" fillId="23" borderId="30" xfId="65" applyNumberFormat="1" applyFont="1" applyFill="1" applyBorder="1" applyAlignment="1">
      <alignment horizontal="right" vertical="center"/>
    </xf>
    <xf numFmtId="165" fontId="7" fillId="23" borderId="26" xfId="65" applyNumberFormat="1" applyFont="1" applyFill="1" applyBorder="1" applyAlignment="1">
      <alignment horizontal="right" vertical="center"/>
    </xf>
    <xf numFmtId="165" fontId="7" fillId="23" borderId="30" xfId="65" applyNumberFormat="1" applyFont="1" applyFill="1" applyBorder="1" applyAlignment="1">
      <alignment horizontal="right" vertical="center"/>
    </xf>
    <xf numFmtId="0" fontId="7" fillId="20" borderId="45" xfId="60" applyNumberFormat="1" applyFont="1" applyFill="1" applyBorder="1" applyAlignment="1" applyProtection="1" quotePrefix="1">
      <alignment horizontal="center" vertical="center"/>
      <protection locked="0"/>
    </xf>
    <xf numFmtId="0" fontId="7" fillId="20" borderId="61" xfId="60" applyNumberFormat="1" applyFont="1" applyFill="1" applyBorder="1" applyAlignment="1" applyProtection="1" quotePrefix="1">
      <alignment horizontal="center" vertical="center"/>
      <protection locked="0"/>
    </xf>
    <xf numFmtId="0" fontId="7" fillId="20" borderId="66" xfId="60" applyNumberFormat="1" applyFont="1" applyFill="1" applyBorder="1" applyAlignment="1" applyProtection="1" quotePrefix="1">
      <alignment horizontal="center" vertical="center"/>
      <protection locked="0"/>
    </xf>
    <xf numFmtId="0" fontId="7" fillId="20" borderId="89" xfId="60" applyNumberFormat="1" applyFont="1" applyFill="1" applyBorder="1" applyAlignment="1" applyProtection="1" quotePrefix="1">
      <alignment horizontal="center" vertical="center"/>
      <protection locked="0"/>
    </xf>
    <xf numFmtId="0" fontId="7" fillId="20" borderId="45" xfId="60" applyNumberFormat="1" applyFont="1" applyFill="1" applyBorder="1" applyAlignment="1">
      <alignment horizontal="center" vertical="center"/>
      <protection/>
    </xf>
    <xf numFmtId="0" fontId="7" fillId="20" borderId="66" xfId="60" applyNumberFormat="1" applyFont="1" applyFill="1" applyBorder="1" applyAlignment="1">
      <alignment horizontal="center" vertical="center"/>
      <protection/>
    </xf>
    <xf numFmtId="166" fontId="5" fillId="23" borderId="35" xfId="65" applyNumberFormat="1" applyFont="1" applyFill="1" applyBorder="1" applyAlignment="1">
      <alignment horizontal="right" vertical="center"/>
    </xf>
    <xf numFmtId="166" fontId="5" fillId="23" borderId="20" xfId="65" applyNumberFormat="1" applyFont="1" applyFill="1" applyBorder="1" applyAlignment="1">
      <alignment horizontal="right" vertical="center"/>
    </xf>
    <xf numFmtId="3" fontId="6" fillId="20" borderId="26" xfId="60" applyNumberFormat="1" applyFont="1" applyFill="1" applyBorder="1" applyAlignment="1">
      <alignment horizontal="center" vertical="center"/>
      <protection/>
    </xf>
    <xf numFmtId="3" fontId="6" fillId="20" borderId="35" xfId="60" applyNumberFormat="1" applyFont="1" applyFill="1" applyBorder="1" applyAlignment="1">
      <alignment horizontal="center" vertical="center"/>
      <protection/>
    </xf>
    <xf numFmtId="0" fontId="10" fillId="0" borderId="0" xfId="60" applyFont="1" applyAlignment="1">
      <alignment horizontal="left"/>
      <protection/>
    </xf>
    <xf numFmtId="3" fontId="6" fillId="20" borderId="14" xfId="60" applyNumberFormat="1" applyFont="1" applyFill="1" applyBorder="1" applyAlignment="1">
      <alignment horizontal="center" vertical="center"/>
      <protection/>
    </xf>
    <xf numFmtId="3" fontId="6" fillId="20" borderId="11" xfId="60" applyNumberFormat="1" applyFont="1" applyFill="1" applyBorder="1" applyAlignment="1">
      <alignment horizontal="center" vertical="center"/>
      <protection/>
    </xf>
    <xf numFmtId="3" fontId="6" fillId="20" borderId="45" xfId="60" applyNumberFormat="1" applyFont="1" applyFill="1" applyBorder="1" applyAlignment="1">
      <alignment horizontal="center" vertical="center"/>
      <protection/>
    </xf>
    <xf numFmtId="0" fontId="7" fillId="23" borderId="13" xfId="60" applyFont="1" applyFill="1" applyBorder="1" applyAlignment="1">
      <alignment horizontal="left" vertical="center" wrapText="1"/>
      <protection/>
    </xf>
    <xf numFmtId="0" fontId="7" fillId="23" borderId="14" xfId="60" applyFont="1" applyFill="1" applyBorder="1" applyAlignment="1">
      <alignment horizontal="left" vertical="center" wrapText="1"/>
      <protection/>
    </xf>
    <xf numFmtId="0" fontId="7" fillId="20" borderId="28" xfId="60" applyNumberFormat="1" applyFont="1" applyFill="1" applyBorder="1" applyAlignment="1" applyProtection="1" quotePrefix="1">
      <alignment horizontal="center" vertical="center"/>
      <protection locked="0"/>
    </xf>
    <xf numFmtId="0" fontId="7" fillId="20" borderId="23" xfId="60" applyNumberFormat="1" applyFont="1" applyFill="1" applyBorder="1" applyAlignment="1" applyProtection="1" quotePrefix="1">
      <alignment horizontal="center" vertical="center"/>
      <protection locked="0"/>
    </xf>
    <xf numFmtId="0" fontId="7" fillId="23" borderId="10" xfId="60" applyFont="1" applyFill="1" applyBorder="1" applyAlignment="1">
      <alignment horizontal="left" vertical="center" wrapText="1"/>
      <protection/>
    </xf>
    <xf numFmtId="0" fontId="7" fillId="20" borderId="30" xfId="60" applyNumberFormat="1" applyFont="1" applyFill="1" applyBorder="1" applyAlignment="1">
      <alignment horizontal="center" vertical="center"/>
      <protection/>
    </xf>
    <xf numFmtId="0" fontId="7" fillId="20" borderId="11" xfId="60" applyNumberFormat="1" applyFont="1" applyFill="1" applyBorder="1" applyAlignment="1">
      <alignment horizontal="center" vertical="center"/>
      <protection/>
    </xf>
    <xf numFmtId="0" fontId="7" fillId="20" borderId="20" xfId="60" applyNumberFormat="1" applyFont="1" applyFill="1" applyBorder="1" applyAlignment="1" applyProtection="1" quotePrefix="1">
      <alignment horizontal="center" vertical="center"/>
      <protection locked="0"/>
    </xf>
    <xf numFmtId="0" fontId="7" fillId="20" borderId="41" xfId="60" applyNumberFormat="1" applyFont="1" applyFill="1" applyBorder="1" applyAlignment="1" applyProtection="1" quotePrefix="1">
      <alignment horizontal="center" vertical="center"/>
      <protection locked="0"/>
    </xf>
    <xf numFmtId="0" fontId="7" fillId="20" borderId="43" xfId="60" applyNumberFormat="1" applyFont="1" applyFill="1" applyBorder="1" applyAlignment="1" applyProtection="1" quotePrefix="1">
      <alignment horizontal="center" vertical="center"/>
      <protection locked="0"/>
    </xf>
    <xf numFmtId="0" fontId="7" fillId="20" borderId="11" xfId="60" applyNumberFormat="1" applyFont="1" applyFill="1" applyBorder="1" applyAlignment="1" applyProtection="1" quotePrefix="1">
      <alignment horizontal="center" vertical="center"/>
      <protection locked="0"/>
    </xf>
    <xf numFmtId="3" fontId="6" fillId="20" borderId="15" xfId="60" applyNumberFormat="1" applyFont="1" applyFill="1" applyBorder="1" applyAlignment="1">
      <alignment horizontal="center" vertical="center"/>
      <protection/>
    </xf>
    <xf numFmtId="3" fontId="67" fillId="24" borderId="0" xfId="60" applyNumberFormat="1" applyFont="1" applyFill="1" applyBorder="1" applyAlignment="1">
      <alignment horizontal="center" vertical="center"/>
      <protection/>
    </xf>
    <xf numFmtId="3" fontId="7" fillId="20" borderId="12" xfId="60" applyNumberFormat="1" applyFont="1" applyFill="1" applyBorder="1" applyAlignment="1">
      <alignment horizontal="center" vertical="center"/>
      <protection/>
    </xf>
    <xf numFmtId="3" fontId="7" fillId="20" borderId="11" xfId="60" applyNumberFormat="1" applyFont="1" applyFill="1" applyBorder="1" applyAlignment="1">
      <alignment horizontal="center" vertical="center"/>
      <protection/>
    </xf>
    <xf numFmtId="3" fontId="6" fillId="20" borderId="34" xfId="60" applyNumberFormat="1" applyFont="1" applyFill="1" applyBorder="1" applyAlignment="1">
      <alignment horizontal="center" vertical="center"/>
      <protection/>
    </xf>
    <xf numFmtId="3" fontId="6" fillId="20" borderId="0" xfId="60" applyNumberFormat="1" applyFont="1" applyFill="1" applyBorder="1" applyAlignment="1">
      <alignment horizontal="center" vertical="center"/>
      <protection/>
    </xf>
    <xf numFmtId="3" fontId="6" fillId="20" borderId="10" xfId="60" applyNumberFormat="1" applyFont="1" applyFill="1" applyBorder="1" applyAlignment="1">
      <alignment horizontal="center" vertical="center"/>
      <protection/>
    </xf>
    <xf numFmtId="166" fontId="69" fillId="23" borderId="26" xfId="65" applyNumberFormat="1" applyFont="1" applyFill="1" applyBorder="1" applyAlignment="1">
      <alignment horizontal="right" vertical="center"/>
    </xf>
    <xf numFmtId="166" fontId="69" fillId="23" borderId="30" xfId="65" applyNumberFormat="1" applyFont="1" applyFill="1" applyBorder="1" applyAlignment="1">
      <alignment horizontal="right" vertical="center"/>
    </xf>
    <xf numFmtId="166" fontId="68" fillId="23" borderId="26" xfId="65" applyNumberFormat="1" applyFont="1" applyFill="1" applyBorder="1" applyAlignment="1">
      <alignment horizontal="right" vertical="center"/>
    </xf>
    <xf numFmtId="166" fontId="68" fillId="23" borderId="30" xfId="65" applyNumberFormat="1" applyFont="1" applyFill="1" applyBorder="1" applyAlignment="1">
      <alignment horizontal="right" vertical="center"/>
    </xf>
    <xf numFmtId="0" fontId="2" fillId="0" borderId="0" xfId="60" applyFont="1" applyAlignment="1">
      <alignment horizontal="left" wrapText="1"/>
      <protection/>
    </xf>
    <xf numFmtId="0" fontId="2" fillId="0" borderId="0" xfId="60" applyFont="1" applyAlignment="1">
      <alignment horizontal="left"/>
      <protection/>
    </xf>
    <xf numFmtId="166" fontId="68" fillId="23" borderId="35" xfId="65" applyNumberFormat="1" applyFont="1" applyFill="1" applyBorder="1" applyAlignment="1">
      <alignment horizontal="right" vertical="center"/>
    </xf>
    <xf numFmtId="166" fontId="68" fillId="23" borderId="20" xfId="65" applyNumberFormat="1" applyFont="1" applyFill="1" applyBorder="1" applyAlignment="1">
      <alignment horizontal="right" vertical="center"/>
    </xf>
    <xf numFmtId="0" fontId="56" fillId="25" borderId="0" xfId="60" applyFont="1" applyFill="1" applyBorder="1" applyAlignment="1">
      <alignment horizontal="center" vertical="center"/>
      <protection/>
    </xf>
    <xf numFmtId="0" fontId="56" fillId="25" borderId="17" xfId="60" applyFont="1" applyFill="1" applyBorder="1" applyAlignment="1">
      <alignment horizontal="center" vertical="center"/>
      <protection/>
    </xf>
    <xf numFmtId="0" fontId="56" fillId="25" borderId="15" xfId="60" applyFont="1" applyFill="1" applyBorder="1" applyAlignment="1">
      <alignment horizontal="center" vertical="center"/>
      <protection/>
    </xf>
    <xf numFmtId="0" fontId="56" fillId="25" borderId="90" xfId="60" applyFont="1" applyFill="1" applyBorder="1" applyAlignment="1">
      <alignment horizontal="center" vertical="center"/>
      <protection/>
    </xf>
    <xf numFmtId="0" fontId="56" fillId="0" borderId="12" xfId="60" applyFont="1" applyBorder="1" applyAlignment="1">
      <alignment horizontal="center" vertical="center"/>
      <protection/>
    </xf>
    <xf numFmtId="0" fontId="56" fillId="0" borderId="91" xfId="60" applyFont="1" applyBorder="1" applyAlignment="1">
      <alignment horizontal="center" vertical="center"/>
      <protection/>
    </xf>
    <xf numFmtId="0" fontId="56" fillId="0" borderId="12" xfId="60" applyFont="1" applyBorder="1" applyAlignment="1">
      <alignment horizontal="center" vertical="center" wrapText="1"/>
      <protection/>
    </xf>
    <xf numFmtId="0" fontId="56" fillId="0" borderId="91" xfId="60" applyFont="1" applyBorder="1" applyAlignment="1">
      <alignment horizontal="center" vertical="center" wrapText="1"/>
      <protection/>
    </xf>
    <xf numFmtId="0" fontId="56" fillId="23" borderId="12" xfId="60" applyFont="1" applyFill="1" applyBorder="1" applyAlignment="1">
      <alignment horizontal="center" vertical="center" wrapText="1"/>
      <protection/>
    </xf>
    <xf numFmtId="0" fontId="56" fillId="23" borderId="91" xfId="60" applyFont="1" applyFill="1" applyBorder="1" applyAlignment="1">
      <alignment horizontal="center" vertical="center" wrapText="1"/>
      <protection/>
    </xf>
    <xf numFmtId="164" fontId="56" fillId="25" borderId="39" xfId="60" applyNumberFormat="1" applyFont="1" applyFill="1" applyBorder="1" applyAlignment="1">
      <alignment horizontal="center" vertical="center"/>
      <protection/>
    </xf>
    <xf numFmtId="164" fontId="56" fillId="25" borderId="0" xfId="60" applyNumberFormat="1" applyFont="1" applyFill="1" applyBorder="1" applyAlignment="1">
      <alignment horizontal="center" vertical="center"/>
      <protection/>
    </xf>
    <xf numFmtId="164" fontId="56" fillId="25" borderId="92" xfId="60" applyNumberFormat="1" applyFont="1" applyFill="1" applyBorder="1" applyAlignment="1">
      <alignment horizontal="center" vertical="center"/>
      <protection/>
    </xf>
    <xf numFmtId="164" fontId="56" fillId="25" borderId="15" xfId="60" applyNumberFormat="1" applyFont="1" applyFill="1" applyBorder="1" applyAlignment="1">
      <alignment horizontal="center" vertical="center"/>
      <protection/>
    </xf>
    <xf numFmtId="3" fontId="5" fillId="24" borderId="93" xfId="60" applyNumberFormat="1" applyFont="1" applyFill="1" applyBorder="1" applyAlignment="1">
      <alignment horizontal="center" vertical="center"/>
      <protection/>
    </xf>
    <xf numFmtId="3" fontId="5" fillId="24" borderId="12" xfId="60" applyNumberFormat="1" applyFont="1" applyFill="1" applyBorder="1" applyAlignment="1">
      <alignment horizontal="center" vertical="center"/>
      <protection/>
    </xf>
    <xf numFmtId="3" fontId="7" fillId="23" borderId="93" xfId="60" applyNumberFormat="1" applyFont="1" applyFill="1" applyBorder="1" applyAlignment="1">
      <alignment horizontal="center" vertical="center"/>
      <protection/>
    </xf>
    <xf numFmtId="3" fontId="7" fillId="23" borderId="12" xfId="60" applyNumberFormat="1" applyFont="1" applyFill="1" applyBorder="1" applyAlignment="1">
      <alignment horizontal="center" vertical="center"/>
      <protection/>
    </xf>
    <xf numFmtId="3" fontId="68" fillId="24" borderId="0" xfId="60" applyNumberFormat="1" applyFont="1" applyFill="1" applyBorder="1" applyAlignment="1" applyProtection="1">
      <alignment horizontal="center" vertical="center"/>
      <protection locked="0"/>
    </xf>
    <xf numFmtId="3" fontId="7" fillId="0" borderId="66" xfId="60" applyNumberFormat="1" applyFont="1" applyFill="1" applyBorder="1" applyAlignment="1">
      <alignment horizontal="center" vertical="center"/>
      <protection/>
    </xf>
    <xf numFmtId="3" fontId="7" fillId="0" borderId="12" xfId="60" applyNumberFormat="1" applyFont="1" applyFill="1" applyBorder="1" applyAlignment="1">
      <alignment horizontal="center" vertical="center"/>
      <protection/>
    </xf>
    <xf numFmtId="3" fontId="7" fillId="23" borderId="20" xfId="60" applyNumberFormat="1" applyFont="1" applyFill="1" applyBorder="1" applyAlignment="1">
      <alignment horizontal="center" vertical="center"/>
      <protection/>
    </xf>
    <xf numFmtId="3" fontId="7" fillId="23" borderId="21" xfId="60" applyNumberFormat="1" applyFont="1" applyFill="1" applyBorder="1" applyAlignment="1">
      <alignment horizontal="center" vertical="center"/>
      <protection/>
    </xf>
    <xf numFmtId="3" fontId="69" fillId="24" borderId="0" xfId="60" applyNumberFormat="1" applyFont="1" applyFill="1" applyBorder="1" applyAlignment="1">
      <alignment horizontal="center" vertical="center"/>
      <protection/>
    </xf>
    <xf numFmtId="0" fontId="15" fillId="0" borderId="0" xfId="60" applyFont="1" applyAlignment="1" applyProtection="1">
      <alignment horizontal="left" vertical="center" wrapText="1"/>
      <protection locked="0"/>
    </xf>
    <xf numFmtId="0" fontId="57" fillId="0" borderId="0" xfId="60" applyFont="1" applyAlignment="1">
      <alignment horizontal="left" wrapText="1"/>
      <protection/>
    </xf>
    <xf numFmtId="0" fontId="1" fillId="0" borderId="0" xfId="62" applyFont="1" applyAlignment="1">
      <alignment horizontal="left" vertical="center" wrapText="1"/>
      <protection/>
    </xf>
    <xf numFmtId="0" fontId="18" fillId="23" borderId="15" xfId="62" applyFont="1" applyFill="1" applyBorder="1" applyAlignment="1">
      <alignment horizontal="center" vertical="center"/>
      <protection/>
    </xf>
    <xf numFmtId="0" fontId="18" fillId="23" borderId="14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left" vertical="center"/>
      <protection/>
    </xf>
    <xf numFmtId="0" fontId="7" fillId="0" borderId="11" xfId="62" applyFont="1" applyFill="1" applyBorder="1" applyAlignment="1">
      <alignment horizontal="left" vertical="center"/>
      <protection/>
    </xf>
    <xf numFmtId="0" fontId="6" fillId="23" borderId="21" xfId="0" applyFont="1" applyFill="1" applyBorder="1" applyAlignment="1">
      <alignment horizontal="left" vertical="center"/>
    </xf>
    <xf numFmtId="0" fontId="6" fillId="23" borderId="13" xfId="0" applyFont="1" applyFill="1" applyBorder="1" applyAlignment="1">
      <alignment horizontal="left" vertical="center"/>
    </xf>
    <xf numFmtId="0" fontId="11" fillId="20" borderId="34" xfId="0" applyFont="1" applyFill="1" applyBorder="1" applyAlignment="1">
      <alignment horizontal="center" wrapText="1"/>
    </xf>
    <xf numFmtId="0" fontId="11" fillId="20" borderId="10" xfId="0" applyFont="1" applyFill="1" applyBorder="1" applyAlignment="1">
      <alignment horizontal="center" wrapText="1"/>
    </xf>
    <xf numFmtId="0" fontId="11" fillId="20" borderId="35" xfId="0" applyFont="1" applyFill="1" applyBorder="1" applyAlignment="1">
      <alignment horizontal="center" wrapText="1"/>
    </xf>
    <xf numFmtId="0" fontId="11" fillId="20" borderId="14" xfId="0" applyFont="1" applyFill="1" applyBorder="1" applyAlignment="1">
      <alignment horizontal="center" wrapText="1"/>
    </xf>
    <xf numFmtId="0" fontId="11" fillId="20" borderId="0" xfId="0" applyFont="1" applyFill="1" applyBorder="1" applyAlignment="1">
      <alignment horizontal="center" wrapText="1"/>
    </xf>
    <xf numFmtId="0" fontId="11" fillId="20" borderId="15" xfId="0" applyFont="1" applyFill="1" applyBorder="1" applyAlignment="1">
      <alignment horizontal="center" wrapText="1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_1.jednostki SG" xfId="56"/>
    <cellStyle name="Normalny_Arkusz1" xfId="57"/>
    <cellStyle name="Normalny_Przekazani" xfId="58"/>
    <cellStyle name="Normalny_Przemyt grudzień" xfId="59"/>
    <cellStyle name="Normalny_szablon - krg" xfId="60"/>
    <cellStyle name="Normalny_zatrzymani (2)" xfId="61"/>
    <cellStyle name="Normalny_Zatrzymania grudzień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\Pulpit\AASZAR\baza%20ZG\Zawr&#243;cenia\Stycze&#324;-2005%20baza%20zawr&#243;ce&#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hilips\archiwum%20x\AASZAR\baza%20ZG\Zawr&#243;cenia\Stycze&#324;-2005%20baza%20zawr&#243;ce&#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iuro%20Analiz%20Strategicznych\Statystyka\2008%20r\luty\nowe%20-%20luty\Documents%20and%20Settings\Admin\Pulpit\AASZAR\baza%20ZG\Zawr&#243;cenia\Stycze&#324;-2005%20baza%20zawr&#243;ce&#32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02770\Pulpit\Monika%20Dublicka\z%20dysku\Biuro%20Analiz%20Strategicznych\Statystyka\2011\wrzesie&#324;\biuletyn%20-%20stycze&#324;-wrzesie&#324;%202011%20r.%20-%20now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Tab%20GK%2009_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2_Biuletyn_09_na_stron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02770\Ustawienia%20lokalne\Temporary%20Internet%20Files\Content.IE5\5FJ29Z19\2012_Biuletyn_09_na_strone_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jednostki SG"/>
      <sheetName val="2"/>
      <sheetName val="3-4"/>
      <sheetName val="5"/>
      <sheetName val="6"/>
      <sheetName val="7 - SZTAB"/>
      <sheetName val="8 - SZTAB"/>
      <sheetName val="9"/>
      <sheetName val="10"/>
      <sheetName val="10a-11a.Przekazania Dublin"/>
      <sheetName val="12"/>
      <sheetName val="12a"/>
      <sheetName val="13"/>
      <sheetName val="13a"/>
      <sheetName val="14"/>
      <sheetName val="15.readmisja do Unia"/>
      <sheetName val="16.readmisja z Unia"/>
      <sheetName val="17"/>
      <sheetName val="18"/>
      <sheetName val="Arkusz3"/>
    </sheetNames>
    <sheetDataSet>
      <sheetData sheetId="4">
        <row r="5">
          <cell r="E5">
            <v>916092</v>
          </cell>
          <cell r="G5">
            <v>23614</v>
          </cell>
          <cell r="I5">
            <v>112111</v>
          </cell>
        </row>
        <row r="7">
          <cell r="E7">
            <v>2495419</v>
          </cell>
          <cell r="G7">
            <v>21837</v>
          </cell>
          <cell r="I7">
            <v>645300</v>
          </cell>
        </row>
        <row r="9">
          <cell r="E9">
            <v>3229843</v>
          </cell>
          <cell r="G9">
            <v>55433</v>
          </cell>
          <cell r="I9">
            <v>482122</v>
          </cell>
        </row>
      </sheetData>
      <sheetData sheetId="12">
        <row r="6">
          <cell r="B6">
            <v>45</v>
          </cell>
          <cell r="H6">
            <v>0</v>
          </cell>
        </row>
        <row r="7">
          <cell r="B7">
            <v>337</v>
          </cell>
          <cell r="H7">
            <v>1</v>
          </cell>
        </row>
        <row r="8">
          <cell r="B8">
            <v>543</v>
          </cell>
          <cell r="H8">
            <v>3</v>
          </cell>
        </row>
        <row r="9">
          <cell r="B9">
            <v>0</v>
          </cell>
          <cell r="H9">
            <v>17</v>
          </cell>
        </row>
        <row r="10">
          <cell r="B10">
            <v>781</v>
          </cell>
          <cell r="H10">
            <v>808</v>
          </cell>
        </row>
        <row r="12">
          <cell r="B12">
            <v>28</v>
          </cell>
          <cell r="H12">
            <v>4</v>
          </cell>
        </row>
        <row r="13">
          <cell r="B13">
            <v>2</v>
          </cell>
          <cell r="H13">
            <v>0</v>
          </cell>
        </row>
        <row r="14">
          <cell r="B14">
            <v>17</v>
          </cell>
          <cell r="H14">
            <v>78</v>
          </cell>
        </row>
        <row r="15">
          <cell r="B15">
            <v>48</v>
          </cell>
          <cell r="H15">
            <v>273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lacy-UE1"/>
      <sheetName val="Polacy-UE"/>
      <sheetName val="12a"/>
      <sheetName val="12b"/>
      <sheetName val="12"/>
      <sheetName val="16 i 17 a"/>
      <sheetName val="16 i 17 b"/>
      <sheetName val="16"/>
      <sheetName val="16 i 17"/>
      <sheetName val="22a"/>
      <sheetName val="22b"/>
      <sheetName val="22w"/>
      <sheetName val="22n"/>
      <sheetName val="22"/>
      <sheetName val="23a"/>
      <sheetName val="23b"/>
      <sheetName val="23c"/>
      <sheetName val="23n"/>
      <sheetName val="23"/>
      <sheetName val="24a"/>
      <sheetName val="24b"/>
      <sheetName val="24w"/>
      <sheetName val="24n"/>
      <sheetName val="24"/>
      <sheetName val="Niemcy-wg legalności"/>
    </sheetNames>
    <sheetDataSet>
      <sheetData sheetId="13">
        <row r="8">
          <cell r="B8">
            <v>21</v>
          </cell>
          <cell r="H8">
            <v>0</v>
          </cell>
        </row>
        <row r="9">
          <cell r="B9">
            <v>71</v>
          </cell>
          <cell r="H9">
            <v>0</v>
          </cell>
        </row>
        <row r="10">
          <cell r="B10">
            <v>211</v>
          </cell>
          <cell r="H10">
            <v>1</v>
          </cell>
        </row>
        <row r="11">
          <cell r="B11">
            <v>437</v>
          </cell>
          <cell r="H11">
            <v>3</v>
          </cell>
        </row>
        <row r="13">
          <cell r="B13">
            <v>0</v>
          </cell>
          <cell r="H13">
            <v>0</v>
          </cell>
        </row>
        <row r="14">
          <cell r="B14">
            <v>5</v>
          </cell>
          <cell r="H14">
            <v>75</v>
          </cell>
        </row>
        <row r="16">
          <cell r="B16">
            <v>40</v>
          </cell>
          <cell r="H16">
            <v>337</v>
          </cell>
        </row>
        <row r="17">
          <cell r="B17">
            <v>0</v>
          </cell>
          <cell r="H17">
            <v>6</v>
          </cell>
        </row>
        <row r="18">
          <cell r="B18">
            <v>421</v>
          </cell>
          <cell r="H18">
            <v>618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 Jednostki SG"/>
      <sheetName val="2. Osobowy ruch graniczny"/>
      <sheetName val="2b. Osobowy ruch gr. wewnętrzna"/>
      <sheetName val="2c. Osobowy ruch gr. wewnętrzna"/>
      <sheetName val="3-4. Niedopuszczenia"/>
      <sheetName val="5. Przyczyny niedopuszczenia "/>
      <sheetName val="6. Ruch - Transport 2011-2012"/>
      <sheetName val="6a. Ruch - Transport gr. wewn."/>
      <sheetName val="6b. Ruch - Transport wew - zewn"/>
      <sheetName val="20. Przemyt - towary"/>
      <sheetName val="21. Przemyt - miejsce"/>
    </sheetNames>
    <sheetDataSet>
      <sheetData sheetId="1">
        <row r="8">
          <cell r="K8">
            <v>675145</v>
          </cell>
          <cell r="M8">
            <v>685924</v>
          </cell>
          <cell r="Q8">
            <v>729710</v>
          </cell>
          <cell r="S8">
            <v>728574</v>
          </cell>
        </row>
        <row r="9">
          <cell r="K9">
            <v>344618</v>
          </cell>
          <cell r="M9">
            <v>361693</v>
          </cell>
          <cell r="Q9">
            <v>502797</v>
          </cell>
          <cell r="S9">
            <v>481547</v>
          </cell>
        </row>
        <row r="10">
          <cell r="K10">
            <v>365187</v>
          </cell>
          <cell r="M10">
            <v>292447</v>
          </cell>
          <cell r="Q10">
            <v>2987946</v>
          </cell>
          <cell r="S10">
            <v>2893881</v>
          </cell>
        </row>
        <row r="11">
          <cell r="K11">
            <v>362523</v>
          </cell>
          <cell r="M11">
            <v>285575</v>
          </cell>
          <cell r="Q11">
            <v>2771657</v>
          </cell>
          <cell r="S11">
            <v>2680136</v>
          </cell>
        </row>
        <row r="12">
          <cell r="K12">
            <v>1009097</v>
          </cell>
          <cell r="M12">
            <v>1032909</v>
          </cell>
          <cell r="Q12">
            <v>4469320</v>
          </cell>
          <cell r="S12">
            <v>4654900</v>
          </cell>
        </row>
        <row r="13">
          <cell r="K13">
            <v>1294263</v>
          </cell>
          <cell r="M13">
            <v>1319387</v>
          </cell>
          <cell r="Q13">
            <v>3726382</v>
          </cell>
          <cell r="S13">
            <v>3910335</v>
          </cell>
        </row>
        <row r="14">
          <cell r="K14">
            <v>40004</v>
          </cell>
          <cell r="M14">
            <v>39144</v>
          </cell>
          <cell r="Q14">
            <v>68728</v>
          </cell>
          <cell r="S14">
            <v>65702</v>
          </cell>
        </row>
        <row r="15">
          <cell r="K15">
            <v>36484</v>
          </cell>
          <cell r="M15">
            <v>35287</v>
          </cell>
          <cell r="Q15">
            <v>69606</v>
          </cell>
          <cell r="S15">
            <v>69043</v>
          </cell>
        </row>
        <row r="16">
          <cell r="K16">
            <v>2796868</v>
          </cell>
          <cell r="M16">
            <v>2749762</v>
          </cell>
          <cell r="Q16">
            <v>914331</v>
          </cell>
          <cell r="S16">
            <v>888309</v>
          </cell>
        </row>
        <row r="17">
          <cell r="K17">
            <v>2606661</v>
          </cell>
          <cell r="M17">
            <v>2536273</v>
          </cell>
          <cell r="Q17">
            <v>763205</v>
          </cell>
          <cell r="S17">
            <v>754201</v>
          </cell>
        </row>
        <row r="28">
          <cell r="I28">
            <v>0</v>
          </cell>
          <cell r="K28">
            <v>0</v>
          </cell>
          <cell r="O28">
            <v>2149640</v>
          </cell>
          <cell r="Q28">
            <v>2151100</v>
          </cell>
        </row>
        <row r="29">
          <cell r="I29">
            <v>0</v>
          </cell>
          <cell r="K29">
            <v>0</v>
          </cell>
          <cell r="O29">
            <v>1797590</v>
          </cell>
          <cell r="Q29">
            <v>1799487</v>
          </cell>
        </row>
        <row r="41">
          <cell r="O41">
            <v>745</v>
          </cell>
          <cell r="Q41">
            <v>751</v>
          </cell>
        </row>
      </sheetData>
      <sheetData sheetId="8">
        <row r="4">
          <cell r="D4">
            <v>1728372</v>
          </cell>
          <cell r="E4">
            <v>27085</v>
          </cell>
          <cell r="F4">
            <v>128224</v>
          </cell>
        </row>
        <row r="5">
          <cell r="D5">
            <v>2179929</v>
          </cell>
          <cell r="E5">
            <v>34495</v>
          </cell>
          <cell r="F5">
            <v>730435</v>
          </cell>
        </row>
        <row r="6">
          <cell r="D6">
            <v>3428339</v>
          </cell>
          <cell r="E6">
            <v>55934</v>
          </cell>
          <cell r="F6">
            <v>549455</v>
          </cell>
        </row>
      </sheetData>
      <sheetData sheetId="9">
        <row r="6">
          <cell r="E6">
            <v>10098857.240000004</v>
          </cell>
          <cell r="F6">
            <v>24174503.61</v>
          </cell>
          <cell r="L6" t="str">
            <v>—————</v>
          </cell>
          <cell r="M6">
            <v>3000</v>
          </cell>
        </row>
        <row r="7">
          <cell r="C7">
            <v>19.055048000000006</v>
          </cell>
          <cell r="D7">
            <v>14.156930000000003</v>
          </cell>
          <cell r="J7" t="str">
            <v>—————</v>
          </cell>
          <cell r="K7">
            <v>4</v>
          </cell>
        </row>
        <row r="8">
          <cell r="C8">
            <v>68</v>
          </cell>
          <cell r="D8">
            <v>17</v>
          </cell>
          <cell r="J8">
            <v>283</v>
          </cell>
          <cell r="K8">
            <v>68</v>
          </cell>
        </row>
        <row r="9">
          <cell r="C9">
            <v>0.22792999999999997</v>
          </cell>
          <cell r="D9">
            <v>1.5174299999999998</v>
          </cell>
          <cell r="J9">
            <v>1009</v>
          </cell>
          <cell r="K9">
            <v>43</v>
          </cell>
        </row>
        <row r="10">
          <cell r="C10">
            <v>0.43137</v>
          </cell>
          <cell r="D10">
            <v>0.15326499999999998</v>
          </cell>
        </row>
        <row r="11">
          <cell r="C11">
            <v>3.43296</v>
          </cell>
          <cell r="D11">
            <v>4.156015</v>
          </cell>
        </row>
        <row r="12">
          <cell r="C12">
            <v>301.5552283</v>
          </cell>
          <cell r="D12">
            <v>336.6277367</v>
          </cell>
          <cell r="J12">
            <v>538</v>
          </cell>
          <cell r="K12">
            <v>602</v>
          </cell>
          <cell r="M12">
            <v>35204335</v>
          </cell>
        </row>
        <row r="13">
          <cell r="C13">
            <v>0.00894</v>
          </cell>
          <cell r="D13" t="str">
            <v>—————</v>
          </cell>
          <cell r="J13">
            <v>36</v>
          </cell>
          <cell r="K13">
            <v>14</v>
          </cell>
          <cell r="L13">
            <v>408000</v>
          </cell>
          <cell r="M13">
            <v>317700</v>
          </cell>
        </row>
        <row r="14">
          <cell r="C14">
            <v>164</v>
          </cell>
          <cell r="D14">
            <v>10512.5</v>
          </cell>
          <cell r="J14" t="str">
            <v>—————</v>
          </cell>
          <cell r="K14" t="str">
            <v>—————</v>
          </cell>
          <cell r="M14" t="str">
            <v>—————</v>
          </cell>
        </row>
        <row r="15">
          <cell r="C15" t="str">
            <v>—————</v>
          </cell>
          <cell r="D15" t="str">
            <v>—————</v>
          </cell>
          <cell r="J15" t="str">
            <v>—————</v>
          </cell>
          <cell r="K15" t="str">
            <v>—————</v>
          </cell>
          <cell r="M15" t="str">
            <v>—————</v>
          </cell>
        </row>
        <row r="16">
          <cell r="C16">
            <v>3</v>
          </cell>
          <cell r="D16" t="str">
            <v>—————</v>
          </cell>
        </row>
        <row r="17">
          <cell r="C17">
            <v>0.0052</v>
          </cell>
          <cell r="D17" t="str">
            <v>—————</v>
          </cell>
        </row>
        <row r="20">
          <cell r="E20" t="str">
            <v>—————</v>
          </cell>
          <cell r="F20">
            <v>1341</v>
          </cell>
          <cell r="L20">
            <v>73810621.13800065</v>
          </cell>
          <cell r="M20">
            <v>85515908.04199997</v>
          </cell>
        </row>
        <row r="21">
          <cell r="J21">
            <v>96904260</v>
          </cell>
          <cell r="K21">
            <v>134886045</v>
          </cell>
          <cell r="L21">
            <v>48493364.64300065</v>
          </cell>
          <cell r="M21">
            <v>61161029.99199996</v>
          </cell>
        </row>
        <row r="22">
          <cell r="C22">
            <v>48</v>
          </cell>
          <cell r="D22">
            <v>17</v>
          </cell>
          <cell r="J22">
            <v>78105398</v>
          </cell>
          <cell r="K22">
            <v>85249771</v>
          </cell>
          <cell r="L22">
            <v>39087086.30600016</v>
          </cell>
          <cell r="M22">
            <v>38701585.78599989</v>
          </cell>
        </row>
        <row r="23">
          <cell r="C23">
            <v>5</v>
          </cell>
          <cell r="D23">
            <v>10</v>
          </cell>
          <cell r="L23">
            <v>1796002.1450000003</v>
          </cell>
          <cell r="M23">
            <v>3033580.6399999997</v>
          </cell>
        </row>
        <row r="24">
          <cell r="C24">
            <v>140</v>
          </cell>
          <cell r="D24">
            <v>46</v>
          </cell>
          <cell r="L24">
            <v>0</v>
          </cell>
          <cell r="M24">
            <v>14400</v>
          </cell>
        </row>
        <row r="25">
          <cell r="L25">
            <v>23521254.35</v>
          </cell>
          <cell r="M25">
            <v>21306897.41</v>
          </cell>
        </row>
        <row r="26">
          <cell r="C26">
            <v>1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2357</v>
          </cell>
          <cell r="D29">
            <v>837</v>
          </cell>
        </row>
        <row r="30">
          <cell r="C30">
            <v>22</v>
          </cell>
          <cell r="D30">
            <v>51</v>
          </cell>
        </row>
        <row r="31">
          <cell r="C31">
            <v>337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1. Jednostki SG"/>
      <sheetName val=".xls].xls].xls].xls].xls].xls].xls]2. Osobowy ruch graniczny"/>
      <sheetName val=".xls].xls].xls].xls].xls].xls].xls]2b. Osobowy ruch gr. wewnętrzna"/>
      <sheetName val=".xls].xls].xls].xls].xls].xls].xls]2c. Osobowy ruch gr. wewnętrzna"/>
      <sheetName val=".xls].xls].xls].xls].xls].xls].xls]3-4. Niedopuszczenia"/>
      <sheetName val=".xls].xls].xls].xls].xls].xls].xls]5. Przyczyny niedopuszczenia "/>
      <sheetName val=".xls].xls].xls].xls].xls].xls].xls]6. Ruch - Transport 2011-2012"/>
      <sheetName val=".xls].xls].xls].xls].xls].xls].xls]6a. Ruch - Transport gr. wewn."/>
      <sheetName val=".xls].xls].xls].xls].xls].xls].xls]6b. Ruch - Transport wew - zewn"/>
      <sheetName val=".xls].xls].xls].xls].xls].xls].xls]20. Przemyt - towary"/>
      <sheetName val=".xls].xls].xls].xls].xls].xls].xls]21. Przemyt - miejsce"/>
      <sheetName val=".xls].xls].xls].xls].xls].xls].xls].xls]1. Jednostki SG"/>
      <sheetName val=".xls].xls].xls].xls].xls].xls].xls].xls]2. Osobowy ruch graniczny"/>
      <sheetName val=".xls].xls].xls].xls].xls].xls].xls].xls]2b. Osobowy ruch gr. wewnętrzna"/>
      <sheetName val=".xls].xls].xls].xls].xls].xls].xls].xls]2c. Osobowy ruch gr. wewnętrzna"/>
      <sheetName val=".xls].xls].xls].xls].xls].xls].xls].xls]3-4. Niedopuszczenia"/>
      <sheetName val=".xls].xls].xls].xls].xls].xls].xls].xls]5. Przyczyny niedopuszczenia "/>
      <sheetName val=".xls].xls].xls].xls].xls].xls].xls].xls]6. Ruch - Transport 2011-2012"/>
      <sheetName val=".xls].xls].xls].xls].xls].xls].xls].xls]6a. Ruch - Transport gr. wewn."/>
      <sheetName val=".xls].xls].xls].xls].xls].xls].xls].xls]6b. Ruch - Transport wew - zewn"/>
      <sheetName val=".xls].xls].xls].xls].xls].xls].xls].xls]20. Przemyt - towary"/>
      <sheetName val=".xls].xls].xls].xls].xls].xls].xls].xls]21. Przemyt - miejsce"/>
    </sheetNames>
    <sheetDataSet>
      <sheetData sheetId="9">
        <row r="18">
          <cell r="C18" t="str">
            <v>7,0337 / kg, szt.</v>
          </cell>
          <cell r="D18">
            <v>4583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showZeros="0" zoomScalePageLayoutView="0" workbookViewId="0" topLeftCell="A1">
      <selection activeCell="C6" sqref="C6"/>
    </sheetView>
  </sheetViews>
  <sheetFormatPr defaultColWidth="9.00390625" defaultRowHeight="12.75"/>
  <cols>
    <col min="1" max="1" width="20.00390625" style="102" customWidth="1"/>
    <col min="2" max="2" width="17.25390625" style="102" bestFit="1" customWidth="1"/>
    <col min="3" max="3" width="14.625" style="102" customWidth="1"/>
    <col min="4" max="4" width="15.25390625" style="102" customWidth="1"/>
    <col min="5" max="5" width="67.75390625" style="102" customWidth="1"/>
    <col min="6" max="16384" width="9.125" style="102" customWidth="1"/>
  </cols>
  <sheetData>
    <row r="1" spans="1:4" s="97" customFormat="1" ht="22.5" customHeight="1">
      <c r="A1" s="145" t="s">
        <v>215</v>
      </c>
      <c r="B1" s="145"/>
      <c r="C1" s="145"/>
      <c r="D1" s="145"/>
    </row>
    <row r="2" spans="1:5" s="98" customFormat="1" ht="18" customHeight="1">
      <c r="A2" s="146" t="s">
        <v>197</v>
      </c>
      <c r="B2" s="147"/>
      <c r="C2" s="147"/>
      <c r="D2" s="147"/>
      <c r="E2" s="310"/>
    </row>
    <row r="3" spans="1:5" s="98" customFormat="1" ht="15.75">
      <c r="A3" s="309"/>
      <c r="B3" s="219"/>
      <c r="C3" s="219"/>
      <c r="D3" s="219"/>
      <c r="E3" s="219"/>
    </row>
    <row r="4" spans="1:5" s="99" customFormat="1" ht="34.5" customHeight="1">
      <c r="A4" s="461" t="s">
        <v>49</v>
      </c>
      <c r="B4" s="463" t="s">
        <v>50</v>
      </c>
      <c r="C4" s="189" t="s">
        <v>2</v>
      </c>
      <c r="D4" s="190"/>
      <c r="E4" s="191" t="s">
        <v>193</v>
      </c>
    </row>
    <row r="5" spans="1:5" s="99" customFormat="1" ht="16.5" thickBot="1">
      <c r="A5" s="462"/>
      <c r="B5" s="464"/>
      <c r="C5" s="192" t="s">
        <v>154</v>
      </c>
      <c r="D5" s="192" t="s">
        <v>192</v>
      </c>
      <c r="E5" s="193" t="s">
        <v>51</v>
      </c>
    </row>
    <row r="6" spans="1:5" s="99" customFormat="1" ht="54" customHeight="1">
      <c r="A6" s="100" t="s">
        <v>52</v>
      </c>
      <c r="B6" s="198">
        <v>198.77</v>
      </c>
      <c r="C6" s="194" t="s">
        <v>3</v>
      </c>
      <c r="D6" s="194" t="s">
        <v>3</v>
      </c>
      <c r="E6" s="327"/>
    </row>
    <row r="7" spans="1:5" s="99" customFormat="1" ht="54" customHeight="1">
      <c r="A7" s="100" t="s">
        <v>53</v>
      </c>
      <c r="B7" s="198">
        <v>351.21</v>
      </c>
      <c r="C7" s="195" t="s">
        <v>6</v>
      </c>
      <c r="D7" s="195" t="s">
        <v>6</v>
      </c>
      <c r="E7" s="327"/>
    </row>
    <row r="8" spans="1:5" s="99" customFormat="1" ht="84">
      <c r="A8" s="100" t="s">
        <v>54</v>
      </c>
      <c r="B8" s="198">
        <v>467.57</v>
      </c>
      <c r="C8" s="195" t="s">
        <v>96</v>
      </c>
      <c r="D8" s="195" t="s">
        <v>198</v>
      </c>
      <c r="E8" s="454" t="s">
        <v>199</v>
      </c>
    </row>
    <row r="9" spans="1:5" s="99" customFormat="1" ht="54" customHeight="1">
      <c r="A9" s="100" t="s">
        <v>55</v>
      </c>
      <c r="B9" s="198">
        <v>275.24</v>
      </c>
      <c r="C9" s="195" t="s">
        <v>146</v>
      </c>
      <c r="D9" s="195" t="s">
        <v>146</v>
      </c>
      <c r="E9" s="327"/>
    </row>
    <row r="10" spans="1:5" s="99" customFormat="1" ht="76.5" customHeight="1">
      <c r="A10" s="100" t="s">
        <v>56</v>
      </c>
      <c r="B10" s="198">
        <v>504.74</v>
      </c>
      <c r="C10" s="195" t="s">
        <v>138</v>
      </c>
      <c r="D10" s="195" t="s">
        <v>138</v>
      </c>
      <c r="E10" s="327"/>
    </row>
    <row r="11" spans="1:5" s="99" customFormat="1" ht="54" customHeight="1">
      <c r="A11" s="187" t="s">
        <v>57</v>
      </c>
      <c r="B11" s="199">
        <v>358.04</v>
      </c>
      <c r="C11" s="184" t="s">
        <v>138</v>
      </c>
      <c r="D11" s="184" t="s">
        <v>138</v>
      </c>
      <c r="E11" s="346"/>
    </row>
    <row r="12" spans="1:5" s="99" customFormat="1" ht="54" customHeight="1">
      <c r="A12" s="185" t="s">
        <v>58</v>
      </c>
      <c r="B12" s="200">
        <v>369.58</v>
      </c>
      <c r="C12" s="196" t="s">
        <v>8</v>
      </c>
      <c r="D12" s="196" t="s">
        <v>8</v>
      </c>
      <c r="E12" s="328" t="s">
        <v>161</v>
      </c>
    </row>
    <row r="13" spans="1:5" s="99" customFormat="1" ht="54" customHeight="1">
      <c r="A13" s="100" t="s">
        <v>95</v>
      </c>
      <c r="B13" s="198">
        <v>505.1</v>
      </c>
      <c r="C13" s="220" t="s">
        <v>3</v>
      </c>
      <c r="D13" s="220" t="s">
        <v>3</v>
      </c>
      <c r="E13" s="328" t="s">
        <v>162</v>
      </c>
    </row>
    <row r="14" spans="1:5" s="99" customFormat="1" ht="54" customHeight="1">
      <c r="A14" s="101" t="s">
        <v>59</v>
      </c>
      <c r="B14" s="198">
        <v>481.27</v>
      </c>
      <c r="C14" s="195" t="s">
        <v>127</v>
      </c>
      <c r="D14" s="195" t="s">
        <v>127</v>
      </c>
      <c r="E14" s="381"/>
    </row>
    <row r="15" spans="1:5" s="99" customFormat="1" ht="54" customHeight="1">
      <c r="A15" s="101" t="s">
        <v>1</v>
      </c>
      <c r="B15" s="198"/>
      <c r="C15" s="195" t="s">
        <v>8</v>
      </c>
      <c r="D15" s="195" t="s">
        <v>138</v>
      </c>
      <c r="E15" s="420" t="s">
        <v>210</v>
      </c>
    </row>
    <row r="16" spans="1:5" s="99" customFormat="1" ht="64.5" customHeight="1">
      <c r="A16" s="105" t="s">
        <v>61</v>
      </c>
      <c r="B16" s="201">
        <f>SUM(B6:B15)</f>
        <v>3511.52</v>
      </c>
      <c r="C16" s="197" t="s">
        <v>153</v>
      </c>
      <c r="D16" s="197" t="s">
        <v>200</v>
      </c>
      <c r="E16" s="106"/>
    </row>
    <row r="17" spans="1:2" ht="15.75">
      <c r="A17" s="340" t="s">
        <v>47</v>
      </c>
      <c r="B17" s="104"/>
    </row>
    <row r="18" spans="1:5" ht="15.75">
      <c r="A18" s="341" t="s">
        <v>40</v>
      </c>
      <c r="B18" s="103"/>
      <c r="C18" s="103"/>
      <c r="D18" s="103"/>
      <c r="E18" s="103"/>
    </row>
  </sheetData>
  <sheetProtection/>
  <mergeCells count="2">
    <mergeCell ref="A4:A5"/>
    <mergeCell ref="B4:B5"/>
  </mergeCells>
  <printOptions horizontalCentered="1" verticalCentered="1"/>
  <pageMargins left="0.8661417322834646" right="0.2755905511811024" top="0.5511811023622047" bottom="1.062992125984252" header="0.5118110236220472" footer="0.31496062992125984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8">
    <pageSetUpPr fitToPage="1"/>
  </sheetPr>
  <dimension ref="A1:Y63"/>
  <sheetViews>
    <sheetView showGridLines="0" showZeros="0" zoomScale="75" zoomScaleNormal="75" zoomScalePageLayoutView="0" workbookViewId="0" topLeftCell="A1">
      <pane xSplit="2" ySplit="5" topLeftCell="C6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43" sqref="A43"/>
    </sheetView>
  </sheetViews>
  <sheetFormatPr defaultColWidth="9.00390625" defaultRowHeight="12.75"/>
  <cols>
    <col min="1" max="1" width="13.375" style="30" customWidth="1"/>
    <col min="2" max="2" width="9.625" style="30" customWidth="1"/>
    <col min="3" max="3" width="11.25390625" style="29" customWidth="1"/>
    <col min="4" max="4" width="11.25390625" style="30" customWidth="1"/>
    <col min="5" max="5" width="11.25390625" style="29" customWidth="1"/>
    <col min="6" max="6" width="11.25390625" style="79" customWidth="1"/>
    <col min="7" max="7" width="11.25390625" style="29" customWidth="1"/>
    <col min="8" max="8" width="11.25390625" style="30" customWidth="1"/>
    <col min="9" max="9" width="11.25390625" style="29" customWidth="1"/>
    <col min="10" max="10" width="11.25390625" style="30" customWidth="1"/>
    <col min="11" max="11" width="11.25390625" style="29" customWidth="1"/>
    <col min="12" max="12" width="11.25390625" style="30" customWidth="1"/>
    <col min="13" max="13" width="11.25390625" style="29" customWidth="1"/>
    <col min="14" max="14" width="11.25390625" style="30" customWidth="1"/>
    <col min="15" max="15" width="11.25390625" style="29" customWidth="1"/>
    <col min="16" max="16" width="11.25390625" style="30" customWidth="1"/>
    <col min="17" max="17" width="11.25390625" style="29" customWidth="1"/>
    <col min="18" max="18" width="11.25390625" style="30" customWidth="1"/>
    <col min="19" max="19" width="11.25390625" style="29" customWidth="1"/>
    <col min="20" max="20" width="11.25390625" style="30" customWidth="1"/>
    <col min="21" max="22" width="9.125" style="30" customWidth="1"/>
    <col min="23" max="23" width="9.875" style="30" bestFit="1" customWidth="1"/>
    <col min="24" max="24" width="9.125" style="30" customWidth="1"/>
    <col min="25" max="25" width="14.00390625" style="30" customWidth="1"/>
    <col min="26" max="16384" width="9.125" style="30" customWidth="1"/>
  </cols>
  <sheetData>
    <row r="1" spans="1:25" s="25" customFormat="1" ht="25.5" customHeight="1">
      <c r="A1" s="161" t="s">
        <v>216</v>
      </c>
      <c r="C1" s="34"/>
      <c r="E1" s="34"/>
      <c r="F1" s="35"/>
      <c r="G1" s="34"/>
      <c r="I1" s="34"/>
      <c r="K1" s="34"/>
      <c r="M1" s="34"/>
      <c r="N1" s="305"/>
      <c r="O1" s="305"/>
      <c r="Q1" s="34"/>
      <c r="S1" s="34"/>
      <c r="Y1" s="34"/>
    </row>
    <row r="2" spans="1:20" s="25" customFormat="1" ht="19.5" customHeight="1">
      <c r="A2" s="36"/>
      <c r="B2" s="37" t="s">
        <v>74</v>
      </c>
      <c r="C2" s="139" t="s">
        <v>62</v>
      </c>
      <c r="D2" s="38"/>
      <c r="E2" s="39"/>
      <c r="F2" s="40" t="s">
        <v>75</v>
      </c>
      <c r="G2" s="39"/>
      <c r="H2" s="41"/>
      <c r="I2" s="42" t="s">
        <v>76</v>
      </c>
      <c r="J2" s="38"/>
      <c r="K2" s="43"/>
      <c r="L2" s="44"/>
      <c r="M2" s="43"/>
      <c r="N2" s="45"/>
      <c r="O2" s="43" t="s">
        <v>77</v>
      </c>
      <c r="P2" s="44"/>
      <c r="Q2" s="43"/>
      <c r="R2" s="44"/>
      <c r="S2" s="43"/>
      <c r="T2" s="44"/>
    </row>
    <row r="3" spans="1:23" s="28" customFormat="1" ht="15" customHeight="1">
      <c r="A3" s="46"/>
      <c r="B3" s="37" t="s">
        <v>78</v>
      </c>
      <c r="C3" s="130"/>
      <c r="D3" s="132"/>
      <c r="E3" s="133" t="s">
        <v>79</v>
      </c>
      <c r="F3" s="134"/>
      <c r="G3" s="133" t="s">
        <v>80</v>
      </c>
      <c r="H3" s="135"/>
      <c r="I3" s="136" t="s">
        <v>81</v>
      </c>
      <c r="J3" s="391"/>
      <c r="K3" s="133" t="s">
        <v>79</v>
      </c>
      <c r="L3" s="137"/>
      <c r="M3" s="134" t="s">
        <v>80</v>
      </c>
      <c r="N3" s="138"/>
      <c r="O3" s="50" t="s">
        <v>81</v>
      </c>
      <c r="P3" s="48"/>
      <c r="Q3" s="47" t="s">
        <v>79</v>
      </c>
      <c r="R3" s="49"/>
      <c r="S3" s="47" t="s">
        <v>80</v>
      </c>
      <c r="T3" s="51"/>
      <c r="W3" s="33"/>
    </row>
    <row r="4" spans="1:20" s="28" customFormat="1" ht="15" customHeight="1">
      <c r="A4" s="46" t="s">
        <v>82</v>
      </c>
      <c r="B4" s="52" t="s">
        <v>83</v>
      </c>
      <c r="C4" s="162" t="s">
        <v>194</v>
      </c>
      <c r="D4" s="496" t="s">
        <v>64</v>
      </c>
      <c r="E4" s="163" t="s">
        <v>194</v>
      </c>
      <c r="F4" s="496" t="s">
        <v>64</v>
      </c>
      <c r="G4" s="163" t="s">
        <v>194</v>
      </c>
      <c r="H4" s="491" t="s">
        <v>64</v>
      </c>
      <c r="I4" s="162" t="s">
        <v>194</v>
      </c>
      <c r="J4" s="496" t="s">
        <v>64</v>
      </c>
      <c r="K4" s="163" t="s">
        <v>194</v>
      </c>
      <c r="L4" s="496" t="s">
        <v>64</v>
      </c>
      <c r="M4" s="163" t="s">
        <v>194</v>
      </c>
      <c r="N4" s="491" t="s">
        <v>64</v>
      </c>
      <c r="O4" s="162" t="s">
        <v>194</v>
      </c>
      <c r="P4" s="496" t="s">
        <v>64</v>
      </c>
      <c r="Q4" s="163" t="s">
        <v>194</v>
      </c>
      <c r="R4" s="496" t="s">
        <v>64</v>
      </c>
      <c r="S4" s="163" t="s">
        <v>194</v>
      </c>
      <c r="T4" s="496" t="s">
        <v>64</v>
      </c>
    </row>
    <row r="5" spans="1:20" s="28" customFormat="1" ht="15" customHeight="1" thickBot="1">
      <c r="A5" s="53" t="s">
        <v>84</v>
      </c>
      <c r="B5" s="54"/>
      <c r="C5" s="164" t="s">
        <v>195</v>
      </c>
      <c r="D5" s="497"/>
      <c r="E5" s="164" t="s">
        <v>195</v>
      </c>
      <c r="F5" s="498"/>
      <c r="G5" s="164" t="s">
        <v>195</v>
      </c>
      <c r="H5" s="492"/>
      <c r="I5" s="164" t="s">
        <v>195</v>
      </c>
      <c r="J5" s="497"/>
      <c r="K5" s="164" t="s">
        <v>195</v>
      </c>
      <c r="L5" s="498"/>
      <c r="M5" s="164" t="s">
        <v>195</v>
      </c>
      <c r="N5" s="492"/>
      <c r="O5" s="164" t="s">
        <v>195</v>
      </c>
      <c r="P5" s="497"/>
      <c r="Q5" s="164" t="s">
        <v>195</v>
      </c>
      <c r="R5" s="498"/>
      <c r="S5" s="164" t="s">
        <v>195</v>
      </c>
      <c r="T5" s="497"/>
    </row>
    <row r="6" spans="1:20" ht="25.5" customHeight="1" thickTop="1">
      <c r="A6" s="61" t="s">
        <v>65</v>
      </c>
      <c r="B6" s="62">
        <f>C6/C16</f>
        <v>0.10037611229438112</v>
      </c>
      <c r="C6" s="63">
        <f aca="true" t="shared" si="0" ref="C6:C27">E6+G6</f>
        <v>2819353</v>
      </c>
      <c r="D6" s="307">
        <f>C6/C7-1</f>
        <v>0.6676098908411237</v>
      </c>
      <c r="E6" s="64">
        <f>Q6+K6</f>
        <v>1404855</v>
      </c>
      <c r="F6" s="113">
        <f>E6/E7-1</f>
        <v>0.6578122879580843</v>
      </c>
      <c r="G6" s="65">
        <f aca="true" t="shared" si="1" ref="G6:G15">M6+S6</f>
        <v>1414498</v>
      </c>
      <c r="H6" s="113">
        <f>G6/G7-1</f>
        <v>0.6774560030359091</v>
      </c>
      <c r="I6" s="66">
        <f aca="true" t="shared" si="2" ref="I6:I27">K6+M6</f>
        <v>1361069</v>
      </c>
      <c r="J6" s="113">
        <f>I6/I7-1</f>
        <v>0.9270109059606888</v>
      </c>
      <c r="K6" s="166">
        <f>'[6]2. Osobowy ruch graniczny'!$K$8</f>
        <v>675145</v>
      </c>
      <c r="L6" s="113">
        <f>K6/K7-1</f>
        <v>0.9591112478164228</v>
      </c>
      <c r="M6" s="166">
        <f>'[6]2. Osobowy ruch graniczny'!M8</f>
        <v>685924</v>
      </c>
      <c r="N6" s="113">
        <f>M6/M7-1</f>
        <v>0.896425974514298</v>
      </c>
      <c r="O6" s="67">
        <f aca="true" t="shared" si="3" ref="O6:O27">Q6+S6</f>
        <v>1458284</v>
      </c>
      <c r="P6" s="113">
        <f>O6/O7-1</f>
        <v>0.4814780198792292</v>
      </c>
      <c r="Q6" s="166">
        <f>'[6]2. Osobowy ruch graniczny'!Q8</f>
        <v>729710</v>
      </c>
      <c r="R6" s="113">
        <f>Q6/Q7-1</f>
        <v>0.4513014198573182</v>
      </c>
      <c r="S6" s="166">
        <f>'[6]2. Osobowy ruch graniczny'!S8</f>
        <v>728574</v>
      </c>
      <c r="T6" s="109">
        <f>S6/S7-1</f>
        <v>0.5129862713296938</v>
      </c>
    </row>
    <row r="7" spans="1:20" ht="18" customHeight="1">
      <c r="A7" s="68"/>
      <c r="B7" s="69">
        <f>C7/C17</f>
        <v>0.06786597592221125</v>
      </c>
      <c r="C7" s="74">
        <f t="shared" si="0"/>
        <v>1690655</v>
      </c>
      <c r="D7" s="108"/>
      <c r="E7" s="70">
        <f>Q7+K7</f>
        <v>847415</v>
      </c>
      <c r="F7" s="108"/>
      <c r="G7" s="70">
        <f t="shared" si="1"/>
        <v>843240</v>
      </c>
      <c r="H7" s="108"/>
      <c r="I7" s="71">
        <f t="shared" si="2"/>
        <v>706311</v>
      </c>
      <c r="J7" s="108"/>
      <c r="K7" s="166">
        <f>'[6]2. Osobowy ruch graniczny'!K9</f>
        <v>344618</v>
      </c>
      <c r="L7" s="108"/>
      <c r="M7" s="166">
        <f>'[6]2. Osobowy ruch graniczny'!M9</f>
        <v>361693</v>
      </c>
      <c r="N7" s="108"/>
      <c r="O7" s="71">
        <f t="shared" si="3"/>
        <v>984344</v>
      </c>
      <c r="P7" s="108"/>
      <c r="Q7" s="166">
        <f>'[6]2. Osobowy ruch graniczny'!Q9</f>
        <v>502797</v>
      </c>
      <c r="R7" s="108"/>
      <c r="S7" s="166">
        <f>'[6]2. Osobowy ruch graniczny'!S9</f>
        <v>481547</v>
      </c>
      <c r="T7" s="125"/>
    </row>
    <row r="8" spans="1:20" ht="25.5" customHeight="1">
      <c r="A8" s="61" t="s">
        <v>67</v>
      </c>
      <c r="B8" s="62">
        <f>C8/C16</f>
        <v>0.23282138550253403</v>
      </c>
      <c r="C8" s="63">
        <f t="shared" si="0"/>
        <v>6539461</v>
      </c>
      <c r="D8" s="113">
        <f>C8/C9-1</f>
        <v>0.07206194340193939</v>
      </c>
      <c r="E8" s="64">
        <f aca="true" t="shared" si="4" ref="E8:E15">K8+Q8</f>
        <v>3353133</v>
      </c>
      <c r="F8" s="113">
        <f>E8/E9-1</f>
        <v>0.06985974002769457</v>
      </c>
      <c r="G8" s="65">
        <f t="shared" si="1"/>
        <v>3186328</v>
      </c>
      <c r="H8" s="113">
        <f>G8/G9-1</f>
        <v>0.07438924426554028</v>
      </c>
      <c r="I8" s="66">
        <f t="shared" si="2"/>
        <v>657634</v>
      </c>
      <c r="J8" s="113">
        <f>I8/I9-1</f>
        <v>0.014713824143879561</v>
      </c>
      <c r="K8" s="168">
        <f>'[6]2. Osobowy ruch graniczny'!K10</f>
        <v>365187</v>
      </c>
      <c r="L8" s="113">
        <f>K8/K9-1</f>
        <v>0.007348499267632702</v>
      </c>
      <c r="M8" s="168">
        <f>'[6]2. Osobowy ruch graniczny'!M10</f>
        <v>292447</v>
      </c>
      <c r="N8" s="113">
        <f>M8/M9-1</f>
        <v>0.024063731068896033</v>
      </c>
      <c r="O8" s="67">
        <f t="shared" si="3"/>
        <v>5881827</v>
      </c>
      <c r="P8" s="113">
        <f>O8/O9-1</f>
        <v>0.07887937051168303</v>
      </c>
      <c r="Q8" s="168">
        <f>'[6]2. Osobowy ruch graniczny'!Q10</f>
        <v>2987946</v>
      </c>
      <c r="R8" s="113">
        <f>Q8/Q9-1</f>
        <v>0.07803599074488665</v>
      </c>
      <c r="S8" s="168">
        <f>'[6]2. Osobowy ruch graniczny'!S10</f>
        <v>2893881</v>
      </c>
      <c r="T8" s="109">
        <f>S8/S9-1</f>
        <v>0.07975154992134725</v>
      </c>
    </row>
    <row r="9" spans="1:20" ht="18" customHeight="1">
      <c r="A9" s="68"/>
      <c r="B9" s="69">
        <f>C9/C17</f>
        <v>0.24486075262789456</v>
      </c>
      <c r="C9" s="74">
        <f t="shared" si="0"/>
        <v>6099891</v>
      </c>
      <c r="D9" s="108"/>
      <c r="E9" s="70">
        <f t="shared" si="4"/>
        <v>3134180</v>
      </c>
      <c r="F9" s="108"/>
      <c r="G9" s="70">
        <f t="shared" si="1"/>
        <v>2965711</v>
      </c>
      <c r="H9" s="108"/>
      <c r="I9" s="71">
        <f t="shared" si="2"/>
        <v>648098</v>
      </c>
      <c r="J9" s="108"/>
      <c r="K9" s="166">
        <f>'[6]2. Osobowy ruch graniczny'!K11</f>
        <v>362523</v>
      </c>
      <c r="L9" s="108"/>
      <c r="M9" s="166">
        <f>'[6]2. Osobowy ruch graniczny'!M11</f>
        <v>285575</v>
      </c>
      <c r="N9" s="108"/>
      <c r="O9" s="71">
        <f t="shared" si="3"/>
        <v>5451793</v>
      </c>
      <c r="P9" s="108"/>
      <c r="Q9" s="166">
        <f>'[6]2. Osobowy ruch graniczny'!Q11</f>
        <v>2771657</v>
      </c>
      <c r="R9" s="108"/>
      <c r="S9" s="166">
        <f>'[6]2. Osobowy ruch graniczny'!S11</f>
        <v>2680136</v>
      </c>
      <c r="T9" s="125"/>
    </row>
    <row r="10" spans="1:20" ht="25.5" customHeight="1">
      <c r="A10" s="61" t="s">
        <v>68</v>
      </c>
      <c r="B10" s="62">
        <f>C10/C16</f>
        <v>0.39754594578275165</v>
      </c>
      <c r="C10" s="63">
        <f t="shared" si="0"/>
        <v>11166226</v>
      </c>
      <c r="D10" s="113">
        <f>C10/C11-1</f>
        <v>0.0893488984345634</v>
      </c>
      <c r="E10" s="64">
        <f t="shared" si="4"/>
        <v>5478417</v>
      </c>
      <c r="F10" s="113">
        <f>E10/E11-1</f>
        <v>0.09117792634213329</v>
      </c>
      <c r="G10" s="65">
        <f t="shared" si="1"/>
        <v>5687809</v>
      </c>
      <c r="H10" s="113">
        <f>G10/G11-1</f>
        <v>0.0875929925147072</v>
      </c>
      <c r="I10" s="66">
        <f t="shared" si="2"/>
        <v>2042006</v>
      </c>
      <c r="J10" s="113">
        <f>I10/I11-1</f>
        <v>-0.21871482409656995</v>
      </c>
      <c r="K10" s="168">
        <f>'[6]2. Osobowy ruch graniczny'!K12</f>
        <v>1009097</v>
      </c>
      <c r="L10" s="113">
        <f>K10/K11-1</f>
        <v>-0.2203307982998819</v>
      </c>
      <c r="M10" s="168">
        <f>'[6]2. Osobowy ruch graniczny'!M12</f>
        <v>1032909</v>
      </c>
      <c r="N10" s="113">
        <f>M10/M11-1</f>
        <v>-0.21712962155910287</v>
      </c>
      <c r="O10" s="67">
        <f t="shared" si="3"/>
        <v>9124220</v>
      </c>
      <c r="P10" s="113">
        <f>O10/O11-1</f>
        <v>0.19478304617023268</v>
      </c>
      <c r="Q10" s="168">
        <f>'[6]2. Osobowy ruch graniczny'!Q12</f>
        <v>4469320</v>
      </c>
      <c r="R10" s="113">
        <f>Q10/Q11-1</f>
        <v>0.1993724744269374</v>
      </c>
      <c r="S10" s="168">
        <f>'[6]2. Osobowy ruch graniczny'!S12</f>
        <v>4654900</v>
      </c>
      <c r="T10" s="109">
        <f>S10/S11-1</f>
        <v>0.19040951734314326</v>
      </c>
    </row>
    <row r="11" spans="1:20" ht="18" customHeight="1">
      <c r="A11" s="68"/>
      <c r="B11" s="69">
        <f>C11/C17</f>
        <v>0.4114684308837869</v>
      </c>
      <c r="C11" s="74">
        <f t="shared" si="0"/>
        <v>10250367</v>
      </c>
      <c r="D11" s="108"/>
      <c r="E11" s="70">
        <f t="shared" si="4"/>
        <v>5020645</v>
      </c>
      <c r="F11" s="108"/>
      <c r="G11" s="70">
        <f t="shared" si="1"/>
        <v>5229722</v>
      </c>
      <c r="H11" s="108"/>
      <c r="I11" s="71">
        <f t="shared" si="2"/>
        <v>2613650</v>
      </c>
      <c r="J11" s="108"/>
      <c r="K11" s="166">
        <f>'[6]2. Osobowy ruch graniczny'!K13</f>
        <v>1294263</v>
      </c>
      <c r="L11" s="108"/>
      <c r="M11" s="166">
        <f>'[6]2. Osobowy ruch graniczny'!M13</f>
        <v>1319387</v>
      </c>
      <c r="N11" s="108"/>
      <c r="O11" s="71">
        <f t="shared" si="3"/>
        <v>7636717</v>
      </c>
      <c r="P11" s="108"/>
      <c r="Q11" s="166">
        <f>'[6]2. Osobowy ruch graniczny'!Q13</f>
        <v>3726382</v>
      </c>
      <c r="R11" s="108"/>
      <c r="S11" s="166">
        <f>'[6]2. Osobowy ruch graniczny'!S13</f>
        <v>3910335</v>
      </c>
      <c r="T11" s="125"/>
    </row>
    <row r="12" spans="1:20" ht="25.5" customHeight="1">
      <c r="A12" s="61" t="s">
        <v>72</v>
      </c>
      <c r="B12" s="73">
        <f>C12/C16</f>
        <v>0.007603918101638685</v>
      </c>
      <c r="C12" s="63">
        <f t="shared" si="0"/>
        <v>213578</v>
      </c>
      <c r="D12" s="113">
        <f>C12/C13-1</f>
        <v>0.0150080790799354</v>
      </c>
      <c r="E12" s="64">
        <f t="shared" si="4"/>
        <v>108732</v>
      </c>
      <c r="F12" s="113">
        <f>E12/E13-1</f>
        <v>0.024903383919313793</v>
      </c>
      <c r="G12" s="65">
        <f t="shared" si="1"/>
        <v>104846</v>
      </c>
      <c r="H12" s="113">
        <f>G12/G13-1</f>
        <v>0.0049458449151729145</v>
      </c>
      <c r="I12" s="66">
        <f t="shared" si="2"/>
        <v>79148</v>
      </c>
      <c r="J12" s="113">
        <f>I12/I13-1</f>
        <v>0.10278524752337304</v>
      </c>
      <c r="K12" s="168">
        <f>'[6]2. Osobowy ruch graniczny'!K14</f>
        <v>40004</v>
      </c>
      <c r="L12" s="113">
        <f>K12/K13-1</f>
        <v>0.096480649051639</v>
      </c>
      <c r="M12" s="168">
        <f>'[6]2. Osobowy ruch graniczny'!M14</f>
        <v>39144</v>
      </c>
      <c r="N12" s="113">
        <f>M12/M13-1</f>
        <v>0.1093037095814322</v>
      </c>
      <c r="O12" s="67">
        <f t="shared" si="3"/>
        <v>134430</v>
      </c>
      <c r="P12" s="113">
        <f>O12/O13-1</f>
        <v>-0.03042935758642329</v>
      </c>
      <c r="Q12" s="168">
        <f>'[6]2. Osobowy ruch graniczny'!Q14</f>
        <v>68728</v>
      </c>
      <c r="R12" s="113">
        <f>Q12/Q13-1</f>
        <v>-0.012613855127431517</v>
      </c>
      <c r="S12" s="168">
        <f>'[6]2. Osobowy ruch graniczny'!S14</f>
        <v>65702</v>
      </c>
      <c r="T12" s="109">
        <f>S12/S13-1</f>
        <v>-0.04839013368480516</v>
      </c>
    </row>
    <row r="13" spans="1:20" ht="18" customHeight="1">
      <c r="A13" s="68"/>
      <c r="B13" s="69">
        <f>C13/C17</f>
        <v>0.008446642664264259</v>
      </c>
      <c r="C13" s="74">
        <f t="shared" si="0"/>
        <v>210420</v>
      </c>
      <c r="D13" s="108"/>
      <c r="E13" s="70">
        <f t="shared" si="4"/>
        <v>106090</v>
      </c>
      <c r="F13" s="108"/>
      <c r="G13" s="70">
        <f t="shared" si="1"/>
        <v>104330</v>
      </c>
      <c r="H13" s="108"/>
      <c r="I13" s="71">
        <f t="shared" si="2"/>
        <v>71771</v>
      </c>
      <c r="J13" s="108"/>
      <c r="K13" s="166">
        <f>'[6]2. Osobowy ruch graniczny'!K15</f>
        <v>36484</v>
      </c>
      <c r="L13" s="108"/>
      <c r="M13" s="166">
        <f>'[6]2. Osobowy ruch graniczny'!M15</f>
        <v>35287</v>
      </c>
      <c r="N13" s="108"/>
      <c r="O13" s="71">
        <f t="shared" si="3"/>
        <v>138649</v>
      </c>
      <c r="P13" s="108"/>
      <c r="Q13" s="166">
        <f>'[6]2. Osobowy ruch graniczny'!Q15</f>
        <v>69606</v>
      </c>
      <c r="R13" s="108"/>
      <c r="S13" s="166">
        <f>'[6]2. Osobowy ruch graniczny'!S15</f>
        <v>69043</v>
      </c>
      <c r="T13" s="125"/>
    </row>
    <row r="14" spans="1:20" ht="25.5" customHeight="1">
      <c r="A14" s="72" t="s">
        <v>73</v>
      </c>
      <c r="B14" s="73">
        <f>C14/C16</f>
        <v>0.2616526383186945</v>
      </c>
      <c r="C14" s="63">
        <f t="shared" si="0"/>
        <v>7349270</v>
      </c>
      <c r="D14" s="113">
        <f>C14/C15-1</f>
        <v>0.10343766234156204</v>
      </c>
      <c r="E14" s="64">
        <f t="shared" si="4"/>
        <v>3711199</v>
      </c>
      <c r="F14" s="113">
        <f>E14/E15-1</f>
        <v>0.10128978422287416</v>
      </c>
      <c r="G14" s="65">
        <f t="shared" si="1"/>
        <v>3638071</v>
      </c>
      <c r="H14" s="113">
        <f>G14/G15-1</f>
        <v>0.1056373641001267</v>
      </c>
      <c r="I14" s="66">
        <f t="shared" si="2"/>
        <v>5546630</v>
      </c>
      <c r="J14" s="113">
        <f>I14/I15-1</f>
        <v>0.07849527137622214</v>
      </c>
      <c r="K14" s="168">
        <f>'[6]2. Osobowy ruch graniczny'!K16</f>
        <v>2796868</v>
      </c>
      <c r="L14" s="113">
        <f>K14/K15-1</f>
        <v>0.07296959596970987</v>
      </c>
      <c r="M14" s="168">
        <f>'[6]2. Osobowy ruch graniczny'!M16</f>
        <v>2749762</v>
      </c>
      <c r="N14" s="113">
        <f>M14/M15-1</f>
        <v>0.08417429827151879</v>
      </c>
      <c r="O14" s="67">
        <f t="shared" si="3"/>
        <v>1802640</v>
      </c>
      <c r="P14" s="113">
        <f>O14/O15-1</f>
        <v>0.18797474110422652</v>
      </c>
      <c r="Q14" s="168">
        <f>'[6]2. Osobowy ruch graniczny'!Q16</f>
        <v>914331</v>
      </c>
      <c r="R14" s="113">
        <f>Q14/Q15-1</f>
        <v>0.1980149501116999</v>
      </c>
      <c r="S14" s="168">
        <f>'[6]2. Osobowy ruch graniczny'!S16</f>
        <v>888309</v>
      </c>
      <c r="T14" s="109">
        <f>S14/S15-1</f>
        <v>0.17781466744276386</v>
      </c>
    </row>
    <row r="15" spans="1:20" ht="18" customHeight="1">
      <c r="A15" s="72"/>
      <c r="B15" s="73">
        <f>C15/C17</f>
        <v>0.26735819790184306</v>
      </c>
      <c r="C15" s="74">
        <f t="shared" si="0"/>
        <v>6660340</v>
      </c>
      <c r="D15" s="124"/>
      <c r="E15" s="64">
        <f t="shared" si="4"/>
        <v>3369866</v>
      </c>
      <c r="F15" s="124"/>
      <c r="G15" s="64">
        <f t="shared" si="1"/>
        <v>3290474</v>
      </c>
      <c r="H15" s="124"/>
      <c r="I15" s="67">
        <f t="shared" si="2"/>
        <v>5142934</v>
      </c>
      <c r="J15" s="124"/>
      <c r="K15" s="166">
        <f>'[6]2. Osobowy ruch graniczny'!K17</f>
        <v>2606661</v>
      </c>
      <c r="L15" s="124"/>
      <c r="M15" s="166">
        <f>'[6]2. Osobowy ruch graniczny'!M17</f>
        <v>2536273</v>
      </c>
      <c r="N15" s="124"/>
      <c r="O15" s="67">
        <f t="shared" si="3"/>
        <v>1517406</v>
      </c>
      <c r="P15" s="124"/>
      <c r="Q15" s="166">
        <f>'[6]2. Osobowy ruch graniczny'!Q17</f>
        <v>763205</v>
      </c>
      <c r="R15" s="124"/>
      <c r="S15" s="166">
        <f>'[6]2. Osobowy ruch graniczny'!S17</f>
        <v>754201</v>
      </c>
      <c r="T15" s="126"/>
    </row>
    <row r="16" spans="1:20" s="31" customFormat="1" ht="25.5" customHeight="1">
      <c r="A16" s="489" t="s">
        <v>92</v>
      </c>
      <c r="B16" s="148"/>
      <c r="C16" s="149">
        <f>E16+G16</f>
        <v>28087888</v>
      </c>
      <c r="D16" s="202">
        <f>C16/C17-1</f>
        <v>0.1274990643944307</v>
      </c>
      <c r="E16" s="150">
        <f>E6+E8+E10+E12+E14</f>
        <v>14056336</v>
      </c>
      <c r="F16" s="203">
        <f>E16/E17-1</f>
        <v>0.12647180730291452</v>
      </c>
      <c r="G16" s="150">
        <f>G6+G8+G10+G12+G14</f>
        <v>14031552</v>
      </c>
      <c r="H16" s="203">
        <f>G16/G17-1</f>
        <v>0.12853001618131432</v>
      </c>
      <c r="I16" s="151">
        <f t="shared" si="2"/>
        <v>9686487</v>
      </c>
      <c r="J16" s="203">
        <f>I16/I17-1</f>
        <v>0.054855270156131564</v>
      </c>
      <c r="K16" s="150">
        <f>K6+K8+K10+K12+K14</f>
        <v>4886301</v>
      </c>
      <c r="L16" s="203">
        <f>K16/K17-1</f>
        <v>0.052050694265471265</v>
      </c>
      <c r="M16" s="150">
        <f>M6+M8+M10+M12+M14</f>
        <v>4800186</v>
      </c>
      <c r="N16" s="203">
        <f>M16/M17-1</f>
        <v>0.057725559498613466</v>
      </c>
      <c r="O16" s="151">
        <f t="shared" si="3"/>
        <v>18401401</v>
      </c>
      <c r="P16" s="203">
        <f>O16/O17-1</f>
        <v>0.1699095595250757</v>
      </c>
      <c r="Q16" s="150">
        <f>Q6+Q8+Q10+Q12+Q14</f>
        <v>9170035</v>
      </c>
      <c r="R16" s="203">
        <f>Q16/Q17-1</f>
        <v>0.17059589230916328</v>
      </c>
      <c r="S16" s="150">
        <f>S6+S8+S10+S12+S14</f>
        <v>9231366</v>
      </c>
      <c r="T16" s="204">
        <f>S16/S17-1</f>
        <v>0.16922858291466447</v>
      </c>
    </row>
    <row r="17" spans="1:20" s="31" customFormat="1" ht="18" customHeight="1">
      <c r="A17" s="490"/>
      <c r="B17" s="152"/>
      <c r="C17" s="153">
        <f t="shared" si="0"/>
        <v>24911673</v>
      </c>
      <c r="D17" s="107"/>
      <c r="E17" s="58">
        <f>E15+E13+E11+E9+E7</f>
        <v>12478196</v>
      </c>
      <c r="F17" s="57"/>
      <c r="G17" s="58">
        <f>G7+G9+G11+G13+G15</f>
        <v>12433477</v>
      </c>
      <c r="H17" s="57"/>
      <c r="I17" s="59">
        <f t="shared" si="2"/>
        <v>9182764</v>
      </c>
      <c r="J17" s="57"/>
      <c r="K17" s="58">
        <f>K7+K9+K11+K13+K15</f>
        <v>4644549</v>
      </c>
      <c r="L17" s="57"/>
      <c r="M17" s="58">
        <f>M7+M9+M11+M13+M15</f>
        <v>4538215</v>
      </c>
      <c r="N17" s="57"/>
      <c r="O17" s="59">
        <f t="shared" si="3"/>
        <v>15728909</v>
      </c>
      <c r="P17" s="57"/>
      <c r="Q17" s="58">
        <f>Q7+Q9+Q11+Q13+Q15</f>
        <v>7833647</v>
      </c>
      <c r="R17" s="57"/>
      <c r="S17" s="58">
        <f>S7+S9+S11+S13+S15</f>
        <v>7895262</v>
      </c>
      <c r="T17" s="60"/>
    </row>
    <row r="18" spans="1:20" ht="25.5" customHeight="1" hidden="1">
      <c r="A18" s="61" t="s">
        <v>66</v>
      </c>
      <c r="B18" s="62" t="e">
        <f>C18/#REF!</f>
        <v>#REF!</v>
      </c>
      <c r="C18" s="63">
        <f t="shared" si="0"/>
        <v>0</v>
      </c>
      <c r="D18" s="113" t="e">
        <f>C18/C19-1</f>
        <v>#DIV/0!</v>
      </c>
      <c r="E18" s="64">
        <f aca="true" t="shared" si="5" ref="E18:E25">K18+Q18</f>
        <v>0</v>
      </c>
      <c r="F18" s="113" t="e">
        <f>E18/E19-1</f>
        <v>#DIV/0!</v>
      </c>
      <c r="G18" s="65">
        <f aca="true" t="shared" si="6" ref="G18:G25">M18+S18</f>
        <v>0</v>
      </c>
      <c r="H18" s="113" t="e">
        <f>G18/G19-1</f>
        <v>#DIV/0!</v>
      </c>
      <c r="I18" s="66">
        <f t="shared" si="2"/>
        <v>0</v>
      </c>
      <c r="J18" s="113" t="e">
        <f>I18/I19-1</f>
        <v>#DIV/0!</v>
      </c>
      <c r="K18" s="168"/>
      <c r="L18" s="113" t="e">
        <f>K18/K19-1</f>
        <v>#DIV/0!</v>
      </c>
      <c r="M18" s="168"/>
      <c r="N18" s="113" t="e">
        <f>M18/M19-1</f>
        <v>#DIV/0!</v>
      </c>
      <c r="O18" s="67">
        <f t="shared" si="3"/>
        <v>0</v>
      </c>
      <c r="P18" s="113" t="e">
        <f>O18/O19-1</f>
        <v>#DIV/0!</v>
      </c>
      <c r="Q18" s="168"/>
      <c r="R18" s="113" t="e">
        <f>Q18/Q19-1</f>
        <v>#DIV/0!</v>
      </c>
      <c r="S18" s="168"/>
      <c r="T18" s="109" t="e">
        <f>S18/S19-1</f>
        <v>#DIV/0!</v>
      </c>
    </row>
    <row r="19" spans="1:22" ht="18" customHeight="1" hidden="1">
      <c r="A19" s="68"/>
      <c r="B19" s="69" t="e">
        <f>C19/#REF!</f>
        <v>#REF!</v>
      </c>
      <c r="C19" s="74">
        <f t="shared" si="0"/>
        <v>0</v>
      </c>
      <c r="D19" s="108"/>
      <c r="E19" s="70">
        <f t="shared" si="5"/>
        <v>0</v>
      </c>
      <c r="F19" s="108"/>
      <c r="G19" s="70">
        <f t="shared" si="6"/>
        <v>0</v>
      </c>
      <c r="H19" s="108"/>
      <c r="I19" s="71">
        <f t="shared" si="2"/>
        <v>0</v>
      </c>
      <c r="J19" s="108"/>
      <c r="K19" s="166"/>
      <c r="L19" s="108"/>
      <c r="M19" s="166"/>
      <c r="N19" s="108"/>
      <c r="O19" s="71">
        <f t="shared" si="3"/>
        <v>0</v>
      </c>
      <c r="P19" s="108"/>
      <c r="Q19" s="166"/>
      <c r="R19" s="108"/>
      <c r="S19" s="166"/>
      <c r="T19" s="125"/>
      <c r="V19" s="29"/>
    </row>
    <row r="20" spans="1:20" ht="25.5" customHeight="1" hidden="1">
      <c r="A20" s="72" t="s">
        <v>69</v>
      </c>
      <c r="B20" s="62" t="e">
        <f>C20/#REF!</f>
        <v>#REF!</v>
      </c>
      <c r="C20" s="63">
        <f t="shared" si="0"/>
        <v>0</v>
      </c>
      <c r="D20" s="113" t="e">
        <f>C20/C21-1</f>
        <v>#DIV/0!</v>
      </c>
      <c r="E20" s="64">
        <f t="shared" si="5"/>
        <v>0</v>
      </c>
      <c r="F20" s="113" t="e">
        <f>E20/E21-1</f>
        <v>#DIV/0!</v>
      </c>
      <c r="G20" s="65">
        <f t="shared" si="6"/>
        <v>0</v>
      </c>
      <c r="H20" s="113" t="e">
        <f>G20/G21-1</f>
        <v>#DIV/0!</v>
      </c>
      <c r="I20" s="66">
        <f t="shared" si="2"/>
        <v>0</v>
      </c>
      <c r="J20" s="113" t="e">
        <f>I20/I21-1</f>
        <v>#DIV/0!</v>
      </c>
      <c r="K20" s="168"/>
      <c r="L20" s="113" t="e">
        <f>K20/K21-1</f>
        <v>#DIV/0!</v>
      </c>
      <c r="M20" s="168"/>
      <c r="N20" s="113" t="e">
        <f>M20/M21-1</f>
        <v>#DIV/0!</v>
      </c>
      <c r="O20" s="67">
        <f t="shared" si="3"/>
        <v>0</v>
      </c>
      <c r="P20" s="113" t="e">
        <f>O20/O21-1</f>
        <v>#DIV/0!</v>
      </c>
      <c r="Q20" s="168"/>
      <c r="R20" s="113" t="e">
        <f>Q20/Q21-1</f>
        <v>#DIV/0!</v>
      </c>
      <c r="S20" s="168"/>
      <c r="T20" s="109" t="e">
        <f>S20/S21-1</f>
        <v>#DIV/0!</v>
      </c>
    </row>
    <row r="21" spans="1:20" ht="18" customHeight="1" hidden="1">
      <c r="A21" s="72"/>
      <c r="B21" s="69" t="e">
        <f>C21/#REF!</f>
        <v>#REF!</v>
      </c>
      <c r="C21" s="74">
        <f t="shared" si="0"/>
        <v>0</v>
      </c>
      <c r="D21" s="108"/>
      <c r="E21" s="70">
        <f t="shared" si="5"/>
        <v>0</v>
      </c>
      <c r="F21" s="108"/>
      <c r="G21" s="70">
        <f t="shared" si="6"/>
        <v>0</v>
      </c>
      <c r="H21" s="108"/>
      <c r="I21" s="71">
        <f t="shared" si="2"/>
        <v>0</v>
      </c>
      <c r="J21" s="108"/>
      <c r="K21" s="166"/>
      <c r="L21" s="108"/>
      <c r="M21" s="166"/>
      <c r="N21" s="108"/>
      <c r="O21" s="71">
        <f t="shared" si="3"/>
        <v>0</v>
      </c>
      <c r="P21" s="108"/>
      <c r="Q21" s="166"/>
      <c r="R21" s="108"/>
      <c r="S21" s="166"/>
      <c r="T21" s="125"/>
    </row>
    <row r="22" spans="1:20" ht="25.5" customHeight="1" hidden="1">
      <c r="A22" s="61" t="s">
        <v>70</v>
      </c>
      <c r="B22" s="62" t="e">
        <f>C22/#REF!</f>
        <v>#REF!</v>
      </c>
      <c r="C22" s="63">
        <f t="shared" si="0"/>
        <v>0</v>
      </c>
      <c r="D22" s="113" t="e">
        <f>C22/C23-1</f>
        <v>#DIV/0!</v>
      </c>
      <c r="E22" s="64">
        <f t="shared" si="5"/>
        <v>0</v>
      </c>
      <c r="F22" s="113" t="e">
        <f>E22/E23-1</f>
        <v>#DIV/0!</v>
      </c>
      <c r="G22" s="65">
        <f t="shared" si="6"/>
        <v>0</v>
      </c>
      <c r="H22" s="113" t="e">
        <f>G22/G23-1</f>
        <v>#DIV/0!</v>
      </c>
      <c r="I22" s="66">
        <f t="shared" si="2"/>
        <v>0</v>
      </c>
      <c r="J22" s="308" t="e">
        <f>I22/I23-1</f>
        <v>#DIV/0!</v>
      </c>
      <c r="K22" s="168"/>
      <c r="L22" s="113" t="e">
        <f>K22/K23-1</f>
        <v>#DIV/0!</v>
      </c>
      <c r="M22" s="168"/>
      <c r="N22" s="113" t="e">
        <f>M22/M23-1</f>
        <v>#DIV/0!</v>
      </c>
      <c r="O22" s="67">
        <f t="shared" si="3"/>
        <v>0</v>
      </c>
      <c r="P22" s="113" t="e">
        <f>O22/O23-1</f>
        <v>#DIV/0!</v>
      </c>
      <c r="Q22" s="168"/>
      <c r="R22" s="113" t="e">
        <f>Q22/Q23-1</f>
        <v>#DIV/0!</v>
      </c>
      <c r="S22" s="168"/>
      <c r="T22" s="109" t="e">
        <f>S22/S23-1</f>
        <v>#DIV/0!</v>
      </c>
    </row>
    <row r="23" spans="1:20" ht="18" customHeight="1" hidden="1">
      <c r="A23" s="68"/>
      <c r="B23" s="69" t="e">
        <f>C23/#REF!</f>
        <v>#REF!</v>
      </c>
      <c r="C23" s="74">
        <f t="shared" si="0"/>
        <v>0</v>
      </c>
      <c r="D23" s="108"/>
      <c r="E23" s="70">
        <f t="shared" si="5"/>
        <v>0</v>
      </c>
      <c r="F23" s="108"/>
      <c r="G23" s="70">
        <f t="shared" si="6"/>
        <v>0</v>
      </c>
      <c r="H23" s="108"/>
      <c r="I23" s="71">
        <f t="shared" si="2"/>
        <v>0</v>
      </c>
      <c r="J23" s="108"/>
      <c r="K23" s="166"/>
      <c r="L23" s="108"/>
      <c r="M23" s="166"/>
      <c r="N23" s="108"/>
      <c r="O23" s="71">
        <f t="shared" si="3"/>
        <v>0</v>
      </c>
      <c r="P23" s="108"/>
      <c r="Q23" s="166"/>
      <c r="R23" s="108"/>
      <c r="S23" s="166"/>
      <c r="T23" s="125"/>
    </row>
    <row r="24" spans="1:20" ht="25.5" customHeight="1" hidden="1">
      <c r="A24" s="72" t="s">
        <v>71</v>
      </c>
      <c r="B24" s="73" t="e">
        <f>C24/#REF!</f>
        <v>#REF!</v>
      </c>
      <c r="C24" s="63">
        <f t="shared" si="0"/>
        <v>0</v>
      </c>
      <c r="D24" s="113" t="e">
        <f>C24/C25-1</f>
        <v>#DIV/0!</v>
      </c>
      <c r="E24" s="64">
        <f t="shared" si="5"/>
        <v>0</v>
      </c>
      <c r="F24" s="113" t="e">
        <f>E24/E25-1</f>
        <v>#DIV/0!</v>
      </c>
      <c r="G24" s="65">
        <f t="shared" si="6"/>
        <v>0</v>
      </c>
      <c r="H24" s="113" t="e">
        <f>G24/G25-1</f>
        <v>#DIV/0!</v>
      </c>
      <c r="I24" s="66">
        <f t="shared" si="2"/>
        <v>0</v>
      </c>
      <c r="J24" s="113" t="e">
        <f>I24/I25-1</f>
        <v>#DIV/0!</v>
      </c>
      <c r="K24" s="168"/>
      <c r="L24" s="113" t="e">
        <f>K24/K25-1</f>
        <v>#DIV/0!</v>
      </c>
      <c r="M24" s="168"/>
      <c r="N24" s="113" t="e">
        <f>M24/M25-1</f>
        <v>#DIV/0!</v>
      </c>
      <c r="O24" s="67">
        <f t="shared" si="3"/>
        <v>0</v>
      </c>
      <c r="P24" s="113" t="e">
        <f>O24/O25-1</f>
        <v>#DIV/0!</v>
      </c>
      <c r="Q24" s="168"/>
      <c r="R24" s="113" t="e">
        <f>Q24/Q25-1</f>
        <v>#DIV/0!</v>
      </c>
      <c r="S24" s="168"/>
      <c r="T24" s="109" t="e">
        <f>S24/S25-1</f>
        <v>#DIV/0!</v>
      </c>
    </row>
    <row r="25" spans="1:20" ht="18" customHeight="1" hidden="1">
      <c r="A25" s="72"/>
      <c r="B25" s="69" t="e">
        <f>C25/#REF!</f>
        <v>#REF!</v>
      </c>
      <c r="C25" s="74">
        <f t="shared" si="0"/>
        <v>0</v>
      </c>
      <c r="D25" s="108"/>
      <c r="E25" s="70">
        <f t="shared" si="5"/>
        <v>0</v>
      </c>
      <c r="F25" s="108"/>
      <c r="G25" s="70">
        <f t="shared" si="6"/>
        <v>0</v>
      </c>
      <c r="H25" s="108"/>
      <c r="I25" s="71">
        <f t="shared" si="2"/>
        <v>0</v>
      </c>
      <c r="J25" s="108"/>
      <c r="K25" s="166"/>
      <c r="L25" s="108"/>
      <c r="M25" s="166"/>
      <c r="N25" s="108"/>
      <c r="O25" s="71">
        <f t="shared" si="3"/>
        <v>0</v>
      </c>
      <c r="P25" s="108"/>
      <c r="Q25" s="166"/>
      <c r="R25" s="108"/>
      <c r="S25" s="166"/>
      <c r="T25" s="125"/>
    </row>
    <row r="26" spans="1:20" s="31" customFormat="1" ht="25.5" customHeight="1" hidden="1">
      <c r="A26" s="489" t="s">
        <v>0</v>
      </c>
      <c r="B26" s="148" t="e">
        <f>C26/#REF!</f>
        <v>#REF!</v>
      </c>
      <c r="C26" s="149">
        <f t="shared" si="0"/>
        <v>0</v>
      </c>
      <c r="D26" s="202" t="e">
        <f>C26/C27-1</f>
        <v>#DIV/0!</v>
      </c>
      <c r="E26" s="150">
        <f>E18+E20+E22+E24</f>
        <v>0</v>
      </c>
      <c r="F26" s="203" t="e">
        <f>E26/E27-1</f>
        <v>#DIV/0!</v>
      </c>
      <c r="G26" s="150">
        <f>G18+G20+G22+G24</f>
        <v>0</v>
      </c>
      <c r="H26" s="203" t="e">
        <f>G26/G27-1</f>
        <v>#DIV/0!</v>
      </c>
      <c r="I26" s="151">
        <f t="shared" si="2"/>
        <v>0</v>
      </c>
      <c r="J26" s="203" t="e">
        <f>I26/I27-1</f>
        <v>#DIV/0!</v>
      </c>
      <c r="K26" s="150">
        <f>K18+K20+K22+K24</f>
        <v>0</v>
      </c>
      <c r="L26" s="203" t="e">
        <f>K26/K27-1</f>
        <v>#DIV/0!</v>
      </c>
      <c r="M26" s="150">
        <f>M18+M20+M22+M24</f>
        <v>0</v>
      </c>
      <c r="N26" s="203" t="e">
        <f>M26/M27-1</f>
        <v>#DIV/0!</v>
      </c>
      <c r="O26" s="151">
        <f t="shared" si="3"/>
        <v>0</v>
      </c>
      <c r="P26" s="203" t="e">
        <f>O26/O27-1</f>
        <v>#DIV/0!</v>
      </c>
      <c r="Q26" s="150">
        <f>Q24+Q22+Q20+Q18</f>
        <v>0</v>
      </c>
      <c r="R26" s="203" t="e">
        <f>Q26/Q27-1</f>
        <v>#DIV/0!</v>
      </c>
      <c r="S26" s="150">
        <f>S18+S20+S22+S24</f>
        <v>0</v>
      </c>
      <c r="T26" s="204" t="e">
        <f>S26/S27-1</f>
        <v>#DIV/0!</v>
      </c>
    </row>
    <row r="27" spans="1:20" s="31" customFormat="1" ht="18" customHeight="1" hidden="1">
      <c r="A27" s="493"/>
      <c r="B27" s="205" t="e">
        <f>C27/#REF!</f>
        <v>#REF!</v>
      </c>
      <c r="C27" s="206">
        <f t="shared" si="0"/>
        <v>0</v>
      </c>
      <c r="D27" s="207"/>
      <c r="E27" s="56">
        <f>E19+E21+E23+E25</f>
        <v>0</v>
      </c>
      <c r="F27" s="85"/>
      <c r="G27" s="56">
        <f>G19+G21+G23+G25</f>
        <v>0</v>
      </c>
      <c r="H27" s="85"/>
      <c r="I27" s="55">
        <f t="shared" si="2"/>
        <v>0</v>
      </c>
      <c r="J27" s="85"/>
      <c r="K27" s="56">
        <f>K19+K21+K23+K25</f>
        <v>0</v>
      </c>
      <c r="L27" s="85"/>
      <c r="M27" s="56">
        <f>M19+M21+M23+M25</f>
        <v>0</v>
      </c>
      <c r="N27" s="208"/>
      <c r="O27" s="56">
        <f t="shared" si="3"/>
        <v>0</v>
      </c>
      <c r="P27" s="85"/>
      <c r="Q27" s="56">
        <f>Q25+Q23+Q21+Q19</f>
        <v>0</v>
      </c>
      <c r="R27" s="85"/>
      <c r="S27" s="56">
        <f>S25+S23+S21+S19</f>
        <v>0</v>
      </c>
      <c r="T27" s="86"/>
    </row>
    <row r="28" spans="1:19" s="32" customFormat="1" ht="18" customHeight="1">
      <c r="A28" s="511" t="s">
        <v>47</v>
      </c>
      <c r="B28" s="512"/>
      <c r="C28" s="512"/>
      <c r="D28" s="512"/>
      <c r="E28" s="512"/>
      <c r="F28" s="512"/>
      <c r="G28" s="512"/>
      <c r="H28" s="512"/>
      <c r="I28" s="512"/>
      <c r="J28" s="512"/>
      <c r="K28" s="76"/>
      <c r="M28" s="76"/>
      <c r="O28" s="76"/>
      <c r="Q28" s="76"/>
      <c r="S28" s="76"/>
    </row>
    <row r="29" spans="1:19" s="32" customFormat="1" ht="28.5" customHeight="1">
      <c r="A29" s="161" t="s">
        <v>217</v>
      </c>
      <c r="B29" s="75"/>
      <c r="C29" s="76"/>
      <c r="E29" s="76"/>
      <c r="F29" s="77"/>
      <c r="G29" s="76"/>
      <c r="I29" s="76"/>
      <c r="K29" s="76"/>
      <c r="M29" s="76"/>
      <c r="O29" s="76"/>
      <c r="Q29" s="76"/>
      <c r="S29" s="76"/>
    </row>
    <row r="30" spans="1:19" s="32" customFormat="1" ht="21" customHeight="1">
      <c r="A30" s="515" t="s">
        <v>63</v>
      </c>
      <c r="B30" s="516"/>
      <c r="C30" s="525" t="s">
        <v>62</v>
      </c>
      <c r="D30" s="526"/>
      <c r="E30" s="526"/>
      <c r="F30" s="501" t="s">
        <v>76</v>
      </c>
      <c r="G30" s="501"/>
      <c r="H30" s="501"/>
      <c r="I30" s="501" t="s">
        <v>77</v>
      </c>
      <c r="J30" s="501"/>
      <c r="K30" s="501"/>
      <c r="M30" s="76"/>
      <c r="O30" s="76"/>
      <c r="Q30" s="76"/>
      <c r="S30" s="76"/>
    </row>
    <row r="31" spans="1:19" s="32" customFormat="1" ht="24" customHeight="1">
      <c r="A31" s="517"/>
      <c r="B31" s="518"/>
      <c r="C31" s="527"/>
      <c r="D31" s="528"/>
      <c r="E31" s="528"/>
      <c r="F31" s="456" t="s">
        <v>81</v>
      </c>
      <c r="G31" s="456" t="s">
        <v>79</v>
      </c>
      <c r="H31" s="456" t="s">
        <v>80</v>
      </c>
      <c r="I31" s="457" t="s">
        <v>81</v>
      </c>
      <c r="J31" s="456" t="s">
        <v>79</v>
      </c>
      <c r="K31" s="456" t="s">
        <v>80</v>
      </c>
      <c r="M31" s="76"/>
      <c r="O31" s="76"/>
      <c r="Q31" s="76"/>
      <c r="S31" s="76"/>
    </row>
    <row r="32" spans="1:19" s="32" customFormat="1" ht="24.75" customHeight="1">
      <c r="A32" s="519" t="s">
        <v>66</v>
      </c>
      <c r="B32" s="520"/>
      <c r="C32" s="529">
        <v>1806</v>
      </c>
      <c r="D32" s="530"/>
      <c r="E32" s="530"/>
      <c r="F32" s="458">
        <f>G32+H32</f>
        <v>5</v>
      </c>
      <c r="G32" s="458"/>
      <c r="H32" s="458">
        <v>5</v>
      </c>
      <c r="I32" s="458">
        <f>J32+K32</f>
        <v>1781</v>
      </c>
      <c r="J32" s="458"/>
      <c r="K32" s="458">
        <v>1781</v>
      </c>
      <c r="M32" s="76"/>
      <c r="O32" s="76"/>
      <c r="Q32" s="76"/>
      <c r="S32" s="76"/>
    </row>
    <row r="33" spans="1:19" s="32" customFormat="1" ht="24.75" customHeight="1">
      <c r="A33" s="519" t="s">
        <v>69</v>
      </c>
      <c r="B33" s="520"/>
      <c r="C33" s="529">
        <v>1061</v>
      </c>
      <c r="D33" s="530"/>
      <c r="E33" s="530"/>
      <c r="F33" s="458">
        <f>G33+H33</f>
        <v>1</v>
      </c>
      <c r="G33" s="458"/>
      <c r="H33" s="458">
        <v>1</v>
      </c>
      <c r="I33" s="458">
        <f>J33+K33</f>
        <v>811</v>
      </c>
      <c r="J33" s="458"/>
      <c r="K33" s="458">
        <v>811</v>
      </c>
      <c r="M33" s="76"/>
      <c r="O33" s="76"/>
      <c r="Q33" s="76"/>
      <c r="S33" s="76"/>
    </row>
    <row r="34" spans="1:19" s="32" customFormat="1" ht="24.75" customHeight="1">
      <c r="A34" s="519" t="s">
        <v>70</v>
      </c>
      <c r="B34" s="520"/>
      <c r="C34" s="529">
        <v>15655</v>
      </c>
      <c r="D34" s="530"/>
      <c r="E34" s="530"/>
      <c r="F34" s="458">
        <f>G34+H34</f>
        <v>192</v>
      </c>
      <c r="G34" s="458"/>
      <c r="H34" s="458">
        <v>192</v>
      </c>
      <c r="I34" s="458">
        <f>J34+K34</f>
        <v>14851</v>
      </c>
      <c r="J34" s="458"/>
      <c r="K34" s="458">
        <v>14851</v>
      </c>
      <c r="M34" s="76"/>
      <c r="N34" s="440"/>
      <c r="O34" s="76"/>
      <c r="Q34" s="76"/>
      <c r="S34" s="76"/>
    </row>
    <row r="35" spans="1:19" s="32" customFormat="1" ht="24.75" customHeight="1">
      <c r="A35" s="521" t="s">
        <v>71</v>
      </c>
      <c r="B35" s="522"/>
      <c r="C35" s="529">
        <v>8625</v>
      </c>
      <c r="D35" s="530"/>
      <c r="E35" s="530"/>
      <c r="F35" s="458">
        <f>G35+H35</f>
        <v>111</v>
      </c>
      <c r="G35" s="458"/>
      <c r="H35" s="458">
        <v>111</v>
      </c>
      <c r="I35" s="458">
        <f>J35+K35</f>
        <v>8909</v>
      </c>
      <c r="J35" s="458"/>
      <c r="K35" s="458">
        <v>8909</v>
      </c>
      <c r="M35" s="76"/>
      <c r="O35" s="76"/>
      <c r="Q35" s="76"/>
      <c r="S35" s="76"/>
    </row>
    <row r="36" spans="1:19" s="32" customFormat="1" ht="24.75" customHeight="1">
      <c r="A36" s="521" t="s">
        <v>144</v>
      </c>
      <c r="B36" s="522"/>
      <c r="C36" s="529">
        <v>74</v>
      </c>
      <c r="D36" s="530"/>
      <c r="E36" s="530"/>
      <c r="F36" s="458"/>
      <c r="G36" s="458"/>
      <c r="H36" s="458"/>
      <c r="I36" s="458"/>
      <c r="J36" s="458"/>
      <c r="K36" s="458"/>
      <c r="M36" s="76"/>
      <c r="O36" s="76"/>
      <c r="Q36" s="76"/>
      <c r="S36" s="76"/>
    </row>
    <row r="37" spans="1:19" s="32" customFormat="1" ht="24.75" customHeight="1">
      <c r="A37" s="521" t="s">
        <v>143</v>
      </c>
      <c r="B37" s="522"/>
      <c r="C37" s="529">
        <v>1759</v>
      </c>
      <c r="D37" s="530"/>
      <c r="E37" s="530"/>
      <c r="F37" s="458"/>
      <c r="G37" s="458"/>
      <c r="H37" s="458"/>
      <c r="I37" s="458"/>
      <c r="J37" s="458"/>
      <c r="K37" s="458"/>
      <c r="M37" s="76"/>
      <c r="O37" s="76"/>
      <c r="Q37" s="76"/>
      <c r="S37" s="76"/>
    </row>
    <row r="38" spans="1:19" s="32" customFormat="1" ht="40.5" customHeight="1">
      <c r="A38" s="523" t="s">
        <v>211</v>
      </c>
      <c r="B38" s="524"/>
      <c r="C38" s="531">
        <f>C32+C33+C34+C35+C36+C37</f>
        <v>28980</v>
      </c>
      <c r="D38" s="532"/>
      <c r="E38" s="532"/>
      <c r="F38" s="459">
        <f>SUM(F32:F35)</f>
        <v>309</v>
      </c>
      <c r="G38" s="459"/>
      <c r="H38" s="459">
        <f>SUM(H32:H35)</f>
        <v>309</v>
      </c>
      <c r="I38" s="459">
        <f>SUM(I32:I35)</f>
        <v>26352</v>
      </c>
      <c r="J38" s="459"/>
      <c r="K38" s="459">
        <f>SUM(K32:K35)</f>
        <v>26352</v>
      </c>
      <c r="M38" s="76"/>
      <c r="O38" s="76"/>
      <c r="Q38" s="76"/>
      <c r="S38" s="76"/>
    </row>
    <row r="39" spans="1:19" s="410" customFormat="1" ht="15.75" customHeight="1">
      <c r="A39" s="410" t="s">
        <v>186</v>
      </c>
      <c r="C39" s="411"/>
      <c r="E39" s="411"/>
      <c r="F39" s="412"/>
      <c r="G39" s="411"/>
      <c r="I39" s="411"/>
      <c r="K39" s="411"/>
      <c r="M39" s="411"/>
      <c r="O39" s="411"/>
      <c r="Q39" s="411"/>
      <c r="S39" s="411"/>
    </row>
    <row r="40" spans="1:20" s="32" customFormat="1" ht="12.75" customHeight="1">
      <c r="A40" s="511" t="s">
        <v>213</v>
      </c>
      <c r="B40" s="511"/>
      <c r="C40" s="511"/>
      <c r="D40" s="511"/>
      <c r="E40" s="511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11"/>
      <c r="R40" s="511"/>
      <c r="S40" s="511"/>
      <c r="T40" s="511"/>
    </row>
    <row r="41" spans="1:19" s="32" customFormat="1" ht="24.75" customHeight="1">
      <c r="A41" s="406"/>
      <c r="B41" s="407"/>
      <c r="C41" s="407"/>
      <c r="D41" s="407"/>
      <c r="E41" s="407"/>
      <c r="F41" s="407"/>
      <c r="G41" s="407"/>
      <c r="H41" s="407"/>
      <c r="I41" s="407"/>
      <c r="J41" s="407"/>
      <c r="K41" s="76"/>
      <c r="M41" s="76"/>
      <c r="O41" s="76"/>
      <c r="Q41" s="76"/>
      <c r="S41" s="76"/>
    </row>
    <row r="42" spans="1:15" ht="16.5" customHeight="1">
      <c r="A42" s="161" t="s">
        <v>218</v>
      </c>
      <c r="B42" s="78"/>
      <c r="O42" s="76"/>
    </row>
    <row r="43" spans="1:15" ht="12.75" customHeight="1">
      <c r="A43" s="161"/>
      <c r="B43" s="78"/>
      <c r="O43" s="76"/>
    </row>
    <row r="44" spans="1:18" ht="19.5" customHeight="1">
      <c r="A44" s="486" t="s">
        <v>62</v>
      </c>
      <c r="B44" s="483"/>
      <c r="C44" s="504" t="s">
        <v>75</v>
      </c>
      <c r="D44" s="505"/>
      <c r="E44" s="505"/>
      <c r="F44" s="506"/>
      <c r="G44" s="484" t="s">
        <v>76</v>
      </c>
      <c r="H44" s="500"/>
      <c r="I44" s="500"/>
      <c r="J44" s="500"/>
      <c r="K44" s="500"/>
      <c r="L44" s="486"/>
      <c r="M44" s="483" t="s">
        <v>77</v>
      </c>
      <c r="N44" s="483"/>
      <c r="O44" s="483"/>
      <c r="P44" s="483"/>
      <c r="Q44" s="483"/>
      <c r="R44" s="484"/>
    </row>
    <row r="45" spans="1:18" ht="12.75" customHeight="1">
      <c r="A45" s="487"/>
      <c r="B45" s="488"/>
      <c r="C45" s="484"/>
      <c r="D45" s="500"/>
      <c r="E45" s="500"/>
      <c r="F45" s="486"/>
      <c r="G45" s="465" t="s">
        <v>62</v>
      </c>
      <c r="H45" s="466"/>
      <c r="I45" s="466" t="s">
        <v>75</v>
      </c>
      <c r="J45" s="502"/>
      <c r="K45" s="502"/>
      <c r="L45" s="503"/>
      <c r="M45" s="465" t="s">
        <v>62</v>
      </c>
      <c r="N45" s="465"/>
      <c r="O45" s="465" t="s">
        <v>75</v>
      </c>
      <c r="P45" s="465"/>
      <c r="Q45" s="465"/>
      <c r="R45" s="466"/>
    </row>
    <row r="46" spans="1:18" ht="12.75" customHeight="1">
      <c r="A46" s="487"/>
      <c r="B46" s="488"/>
      <c r="C46" s="479" t="s">
        <v>79</v>
      </c>
      <c r="D46" s="479"/>
      <c r="E46" s="480" t="s">
        <v>80</v>
      </c>
      <c r="F46" s="495"/>
      <c r="G46" s="465"/>
      <c r="H46" s="466"/>
      <c r="I46" s="494" t="s">
        <v>79</v>
      </c>
      <c r="J46" s="479"/>
      <c r="K46" s="480" t="s">
        <v>80</v>
      </c>
      <c r="L46" s="495"/>
      <c r="M46" s="465"/>
      <c r="N46" s="465"/>
      <c r="O46" s="479" t="s">
        <v>79</v>
      </c>
      <c r="P46" s="479"/>
      <c r="Q46" s="479" t="s">
        <v>80</v>
      </c>
      <c r="R46" s="480"/>
    </row>
    <row r="47" spans="1:18" ht="12.75" customHeight="1">
      <c r="A47" s="390" t="s">
        <v>194</v>
      </c>
      <c r="B47" s="475" t="s">
        <v>64</v>
      </c>
      <c r="C47" s="162" t="s">
        <v>194</v>
      </c>
      <c r="D47" s="475" t="s">
        <v>64</v>
      </c>
      <c r="E47" s="163" t="s">
        <v>194</v>
      </c>
      <c r="F47" s="475" t="s">
        <v>64</v>
      </c>
      <c r="G47" s="390" t="s">
        <v>194</v>
      </c>
      <c r="H47" s="477" t="s">
        <v>64</v>
      </c>
      <c r="I47" s="163" t="s">
        <v>194</v>
      </c>
      <c r="J47" s="499" t="s">
        <v>64</v>
      </c>
      <c r="K47" s="163" t="s">
        <v>194</v>
      </c>
      <c r="L47" s="475" t="s">
        <v>64</v>
      </c>
      <c r="M47" s="163" t="s">
        <v>194</v>
      </c>
      <c r="N47" s="475" t="s">
        <v>64</v>
      </c>
      <c r="O47" s="163" t="s">
        <v>194</v>
      </c>
      <c r="P47" s="475" t="s">
        <v>64</v>
      </c>
      <c r="Q47" s="163" t="s">
        <v>194</v>
      </c>
      <c r="R47" s="477" t="s">
        <v>64</v>
      </c>
    </row>
    <row r="48" spans="1:19" s="31" customFormat="1" ht="12.75" customHeight="1" thickBot="1">
      <c r="A48" s="165" t="s">
        <v>195</v>
      </c>
      <c r="B48" s="476"/>
      <c r="C48" s="164" t="s">
        <v>195</v>
      </c>
      <c r="D48" s="476"/>
      <c r="E48" s="164" t="s">
        <v>195</v>
      </c>
      <c r="F48" s="476"/>
      <c r="G48" s="165" t="s">
        <v>195</v>
      </c>
      <c r="H48" s="478"/>
      <c r="I48" s="164" t="s">
        <v>195</v>
      </c>
      <c r="J48" s="476"/>
      <c r="K48" s="164" t="s">
        <v>195</v>
      </c>
      <c r="L48" s="476"/>
      <c r="M48" s="164" t="s">
        <v>195</v>
      </c>
      <c r="N48" s="476"/>
      <c r="O48" s="164" t="s">
        <v>195</v>
      </c>
      <c r="P48" s="476"/>
      <c r="Q48" s="164" t="s">
        <v>195</v>
      </c>
      <c r="R48" s="478"/>
      <c r="S48" s="350"/>
    </row>
    <row r="49" spans="1:18" ht="19.5" customHeight="1" thickTop="1">
      <c r="A49" s="347">
        <f>C49+E49</f>
        <v>4300740</v>
      </c>
      <c r="B49" s="469">
        <f>A49/A50-1</f>
        <v>0.19562077764807362</v>
      </c>
      <c r="C49" s="348">
        <f>I49+O49</f>
        <v>2149640</v>
      </c>
      <c r="D49" s="471">
        <f>C49/C50-1</f>
        <v>0.1958455487625097</v>
      </c>
      <c r="E49" s="348">
        <f>K49+Q49</f>
        <v>2151100</v>
      </c>
      <c r="F49" s="471">
        <f>E49/E50-1</f>
        <v>0.19539624348494877</v>
      </c>
      <c r="G49" s="349">
        <f>I49+K49</f>
        <v>0</v>
      </c>
      <c r="H49" s="473"/>
      <c r="I49" s="348">
        <f>'[6]2. Osobowy ruch graniczny'!$I$28</f>
        <v>0</v>
      </c>
      <c r="J49" s="467"/>
      <c r="K49" s="348">
        <f>'[6]2. Osobowy ruch graniczny'!$K$28</f>
        <v>0</v>
      </c>
      <c r="L49" s="467"/>
      <c r="M49" s="349">
        <f>O49+Q49</f>
        <v>4300740</v>
      </c>
      <c r="N49" s="469">
        <f>M49/M50-1</f>
        <v>0.19562077764807362</v>
      </c>
      <c r="O49" s="348">
        <f>'[6]2. Osobowy ruch graniczny'!$O$28</f>
        <v>2149640</v>
      </c>
      <c r="P49" s="471">
        <f>O49/O50-1</f>
        <v>0.1958455487625097</v>
      </c>
      <c r="Q49" s="348">
        <f>'[6]2. Osobowy ruch graniczny'!$Q$28</f>
        <v>2151100</v>
      </c>
      <c r="R49" s="481">
        <f>Q49/Q50-1</f>
        <v>0.19539624348494877</v>
      </c>
    </row>
    <row r="50" spans="1:18" ht="19.5" customHeight="1">
      <c r="A50" s="347">
        <f>C50+E50</f>
        <v>3597077</v>
      </c>
      <c r="B50" s="470" t="e">
        <f>A50/A51-1</f>
        <v>#VALUE!</v>
      </c>
      <c r="C50" s="348">
        <f>I50+O50</f>
        <v>1797590</v>
      </c>
      <c r="D50" s="472" t="e">
        <f>C50/C51-1</f>
        <v>#DIV/0!</v>
      </c>
      <c r="E50" s="348">
        <f>K50+Q50</f>
        <v>1799487</v>
      </c>
      <c r="F50" s="472" t="e">
        <f>E50/E51-1</f>
        <v>#DIV/0!</v>
      </c>
      <c r="G50" s="349">
        <f>I50+K50</f>
        <v>0</v>
      </c>
      <c r="H50" s="474"/>
      <c r="I50" s="348">
        <f>'[6]2. Osobowy ruch graniczny'!$I$29</f>
        <v>0</v>
      </c>
      <c r="J50" s="468"/>
      <c r="K50" s="348">
        <f>'[6]2. Osobowy ruch graniczny'!$K$29</f>
        <v>0</v>
      </c>
      <c r="L50" s="468"/>
      <c r="M50" s="349">
        <f>O50+Q50</f>
        <v>3597077</v>
      </c>
      <c r="N50" s="470" t="e">
        <f>M50/M51-1</f>
        <v>#DIV/0!</v>
      </c>
      <c r="O50" s="348">
        <f>'[6]2. Osobowy ruch graniczny'!$O$29</f>
        <v>1797590</v>
      </c>
      <c r="P50" s="472" t="e">
        <f>O50/O51-1</f>
        <v>#DIV/0!</v>
      </c>
      <c r="Q50" s="348">
        <f>'[6]2. Osobowy ruch graniczny'!$Q$29</f>
        <v>1799487</v>
      </c>
      <c r="R50" s="482" t="e">
        <f>Q50/Q51-1</f>
        <v>#DIV/0!</v>
      </c>
    </row>
    <row r="51" spans="1:14" ht="12.75">
      <c r="A51" s="485" t="s">
        <v>132</v>
      </c>
      <c r="B51" s="485"/>
      <c r="C51" s="485"/>
      <c r="D51" s="485"/>
      <c r="E51" s="485"/>
      <c r="F51" s="485"/>
      <c r="G51" s="485"/>
      <c r="H51" s="485"/>
      <c r="I51" s="485"/>
      <c r="J51" s="485"/>
      <c r="K51" s="485"/>
      <c r="L51" s="485"/>
      <c r="M51" s="485"/>
      <c r="N51" s="485"/>
    </row>
    <row r="52" spans="1:14" ht="13.5" customHeight="1">
      <c r="A52" s="511" t="s">
        <v>47</v>
      </c>
      <c r="B52" s="512"/>
      <c r="C52" s="512"/>
      <c r="D52" s="512"/>
      <c r="E52" s="512"/>
      <c r="F52" s="512"/>
      <c r="G52" s="512"/>
      <c r="H52" s="512"/>
      <c r="I52" s="512"/>
      <c r="J52" s="512"/>
      <c r="K52" s="441"/>
      <c r="L52" s="441"/>
      <c r="M52" s="441"/>
      <c r="N52" s="441"/>
    </row>
    <row r="53" spans="1:15" ht="33.75" customHeight="1">
      <c r="A53" s="161" t="s">
        <v>196</v>
      </c>
      <c r="B53" s="78"/>
      <c r="O53" s="76"/>
    </row>
    <row r="54" spans="1:15" ht="6" customHeight="1">
      <c r="A54" s="161"/>
      <c r="B54" s="78"/>
      <c r="O54" s="76"/>
    </row>
    <row r="55" spans="1:18" ht="19.5" customHeight="1">
      <c r="A55" s="486" t="s">
        <v>62</v>
      </c>
      <c r="B55" s="483"/>
      <c r="C55" s="504" t="s">
        <v>75</v>
      </c>
      <c r="D55" s="505"/>
      <c r="E55" s="505"/>
      <c r="F55" s="506"/>
      <c r="G55" s="484" t="s">
        <v>76</v>
      </c>
      <c r="H55" s="500"/>
      <c r="I55" s="500"/>
      <c r="J55" s="500"/>
      <c r="K55" s="500"/>
      <c r="L55" s="486"/>
      <c r="M55" s="483" t="s">
        <v>77</v>
      </c>
      <c r="N55" s="483"/>
      <c r="O55" s="483"/>
      <c r="P55" s="483"/>
      <c r="Q55" s="483"/>
      <c r="R55" s="484"/>
    </row>
    <row r="56" spans="1:18" ht="12.75" customHeight="1">
      <c r="A56" s="487"/>
      <c r="B56" s="488"/>
      <c r="C56" s="484"/>
      <c r="D56" s="500"/>
      <c r="E56" s="500"/>
      <c r="F56" s="486"/>
      <c r="G56" s="465" t="s">
        <v>62</v>
      </c>
      <c r="H56" s="466"/>
      <c r="I56" s="466" t="s">
        <v>75</v>
      </c>
      <c r="J56" s="502"/>
      <c r="K56" s="502"/>
      <c r="L56" s="503"/>
      <c r="M56" s="465" t="s">
        <v>62</v>
      </c>
      <c r="N56" s="465"/>
      <c r="O56" s="465" t="s">
        <v>75</v>
      </c>
      <c r="P56" s="465"/>
      <c r="Q56" s="465"/>
      <c r="R56" s="466"/>
    </row>
    <row r="57" spans="1:18" ht="12.75" customHeight="1">
      <c r="A57" s="487"/>
      <c r="B57" s="488"/>
      <c r="C57" s="479" t="s">
        <v>79</v>
      </c>
      <c r="D57" s="479"/>
      <c r="E57" s="480" t="s">
        <v>80</v>
      </c>
      <c r="F57" s="495"/>
      <c r="G57" s="465"/>
      <c r="H57" s="466"/>
      <c r="I57" s="494" t="s">
        <v>79</v>
      </c>
      <c r="J57" s="479"/>
      <c r="K57" s="480" t="s">
        <v>80</v>
      </c>
      <c r="L57" s="495"/>
      <c r="M57" s="465"/>
      <c r="N57" s="465"/>
      <c r="O57" s="479" t="s">
        <v>79</v>
      </c>
      <c r="P57" s="479"/>
      <c r="Q57" s="479" t="s">
        <v>80</v>
      </c>
      <c r="R57" s="480"/>
    </row>
    <row r="58" spans="1:18" ht="12.75" customHeight="1">
      <c r="A58" s="390" t="s">
        <v>194</v>
      </c>
      <c r="B58" s="475" t="s">
        <v>64</v>
      </c>
      <c r="C58" s="162" t="s">
        <v>194</v>
      </c>
      <c r="D58" s="475" t="s">
        <v>64</v>
      </c>
      <c r="E58" s="163" t="s">
        <v>194</v>
      </c>
      <c r="F58" s="475" t="s">
        <v>64</v>
      </c>
      <c r="G58" s="390" t="s">
        <v>194</v>
      </c>
      <c r="H58" s="477" t="s">
        <v>64</v>
      </c>
      <c r="I58" s="163" t="s">
        <v>194</v>
      </c>
      <c r="J58" s="499" t="s">
        <v>64</v>
      </c>
      <c r="K58" s="163" t="s">
        <v>194</v>
      </c>
      <c r="L58" s="475" t="s">
        <v>64</v>
      </c>
      <c r="M58" s="163" t="s">
        <v>194</v>
      </c>
      <c r="N58" s="475" t="s">
        <v>64</v>
      </c>
      <c r="O58" s="163" t="s">
        <v>194</v>
      </c>
      <c r="P58" s="475" t="s">
        <v>64</v>
      </c>
      <c r="Q58" s="163" t="s">
        <v>194</v>
      </c>
      <c r="R58" s="477" t="s">
        <v>64</v>
      </c>
    </row>
    <row r="59" spans="1:19" s="31" customFormat="1" ht="12.75" customHeight="1" thickBot="1">
      <c r="A59" s="165" t="s">
        <v>195</v>
      </c>
      <c r="B59" s="476"/>
      <c r="C59" s="164" t="s">
        <v>195</v>
      </c>
      <c r="D59" s="476"/>
      <c r="E59" s="164" t="s">
        <v>195</v>
      </c>
      <c r="F59" s="476"/>
      <c r="G59" s="165" t="s">
        <v>195</v>
      </c>
      <c r="H59" s="478"/>
      <c r="I59" s="164" t="s">
        <v>195</v>
      </c>
      <c r="J59" s="476"/>
      <c r="K59" s="164" t="s">
        <v>195</v>
      </c>
      <c r="L59" s="476"/>
      <c r="M59" s="164" t="s">
        <v>195</v>
      </c>
      <c r="N59" s="476"/>
      <c r="O59" s="164" t="s">
        <v>195</v>
      </c>
      <c r="P59" s="476"/>
      <c r="Q59" s="164" t="s">
        <v>195</v>
      </c>
      <c r="R59" s="478"/>
      <c r="S59" s="350"/>
    </row>
    <row r="60" spans="1:18" ht="19.5" customHeight="1" thickTop="1">
      <c r="A60" s="347">
        <f>C60+E60</f>
        <v>1496</v>
      </c>
      <c r="B60" s="507" t="e">
        <f>A60/A61-1</f>
        <v>#DIV/0!</v>
      </c>
      <c r="C60" s="348">
        <f>I60+O60</f>
        <v>745</v>
      </c>
      <c r="D60" s="509" t="e">
        <f>C60/C61-1</f>
        <v>#DIV/0!</v>
      </c>
      <c r="E60" s="348">
        <f>K60+Q60</f>
        <v>751</v>
      </c>
      <c r="F60" s="509" t="e">
        <f>E60/E61-1</f>
        <v>#DIV/0!</v>
      </c>
      <c r="G60" s="349">
        <f>I60+K60</f>
        <v>0</v>
      </c>
      <c r="H60" s="473"/>
      <c r="I60" s="348">
        <f>'[6]2. Osobowy ruch graniczny'!$I$28</f>
        <v>0</v>
      </c>
      <c r="J60" s="467"/>
      <c r="K60" s="348">
        <f>'[6]2. Osobowy ruch graniczny'!$K$28</f>
        <v>0</v>
      </c>
      <c r="L60" s="467"/>
      <c r="M60" s="349">
        <f>O60+Q60</f>
        <v>1496</v>
      </c>
      <c r="N60" s="507" t="e">
        <f>M60/M61-1</f>
        <v>#DIV/0!</v>
      </c>
      <c r="O60" s="348">
        <f>'[6]2. Osobowy ruch graniczny'!$O$41</f>
        <v>745</v>
      </c>
      <c r="P60" s="509" t="e">
        <f>O60/O61-1</f>
        <v>#DIV/0!</v>
      </c>
      <c r="Q60" s="348">
        <f>'[6]2. Osobowy ruch graniczny'!$Q$41</f>
        <v>751</v>
      </c>
      <c r="R60" s="513" t="e">
        <f>Q60/Q61-1</f>
        <v>#DIV/0!</v>
      </c>
    </row>
    <row r="61" spans="1:18" ht="19.5" customHeight="1">
      <c r="A61" s="347">
        <f>C61+E61</f>
        <v>0</v>
      </c>
      <c r="B61" s="508" t="e">
        <f>A61/A62-1</f>
        <v>#VALUE!</v>
      </c>
      <c r="C61" s="348">
        <f>I61+O61</f>
        <v>0</v>
      </c>
      <c r="D61" s="510" t="e">
        <f>C61/C62-1</f>
        <v>#DIV/0!</v>
      </c>
      <c r="E61" s="348">
        <f>K61+Q61</f>
        <v>0</v>
      </c>
      <c r="F61" s="510" t="e">
        <f>E61/E62-1</f>
        <v>#DIV/0!</v>
      </c>
      <c r="G61" s="349">
        <f>I61+K61</f>
        <v>0</v>
      </c>
      <c r="H61" s="474"/>
      <c r="I61" s="348">
        <f>'[6]2. Osobowy ruch graniczny'!$I$29</f>
        <v>0</v>
      </c>
      <c r="J61" s="468"/>
      <c r="K61" s="348">
        <f>'[6]2. Osobowy ruch graniczny'!$K$29</f>
        <v>0</v>
      </c>
      <c r="L61" s="468"/>
      <c r="M61" s="349">
        <f>O61+Q61</f>
        <v>0</v>
      </c>
      <c r="N61" s="508" t="e">
        <f>M61/M62-1</f>
        <v>#DIV/0!</v>
      </c>
      <c r="O61" s="348"/>
      <c r="P61" s="510" t="e">
        <f>O61/O62-1</f>
        <v>#DIV/0!</v>
      </c>
      <c r="Q61" s="348"/>
      <c r="R61" s="514" t="e">
        <f>Q61/Q62-1</f>
        <v>#DIV/0!</v>
      </c>
    </row>
    <row r="62" spans="1:14" ht="12.75">
      <c r="A62" s="485" t="s">
        <v>214</v>
      </c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</row>
    <row r="63" spans="1:10" ht="12.75">
      <c r="A63" s="511" t="s">
        <v>47</v>
      </c>
      <c r="B63" s="512"/>
      <c r="C63" s="512"/>
      <c r="D63" s="512"/>
      <c r="E63" s="512"/>
      <c r="F63" s="512"/>
      <c r="G63" s="512"/>
      <c r="H63" s="512"/>
      <c r="I63" s="512"/>
      <c r="J63" s="512"/>
    </row>
  </sheetData>
  <sheetProtection selectLockedCells="1"/>
  <mergeCells count="99">
    <mergeCell ref="C37:E37"/>
    <mergeCell ref="C38:E38"/>
    <mergeCell ref="C30:E31"/>
    <mergeCell ref="C32:E32"/>
    <mergeCell ref="C33:E33"/>
    <mergeCell ref="C34:E34"/>
    <mergeCell ref="C35:E35"/>
    <mergeCell ref="C36:E36"/>
    <mergeCell ref="A33:B33"/>
    <mergeCell ref="A34:B34"/>
    <mergeCell ref="A35:B35"/>
    <mergeCell ref="A36:B36"/>
    <mergeCell ref="A37:B37"/>
    <mergeCell ref="A38:B38"/>
    <mergeCell ref="A63:J63"/>
    <mergeCell ref="A52:J52"/>
    <mergeCell ref="A40:T40"/>
    <mergeCell ref="A28:J28"/>
    <mergeCell ref="P60:P61"/>
    <mergeCell ref="R60:R61"/>
    <mergeCell ref="N58:N59"/>
    <mergeCell ref="P58:P59"/>
    <mergeCell ref="A30:B31"/>
    <mergeCell ref="A32:B32"/>
    <mergeCell ref="A55:B57"/>
    <mergeCell ref="C55:F56"/>
    <mergeCell ref="G55:L55"/>
    <mergeCell ref="J60:J61"/>
    <mergeCell ref="L60:L61"/>
    <mergeCell ref="A62:N62"/>
    <mergeCell ref="L58:L59"/>
    <mergeCell ref="R58:R59"/>
    <mergeCell ref="B60:B61"/>
    <mergeCell ref="D60:D61"/>
    <mergeCell ref="F60:F61"/>
    <mergeCell ref="H60:H61"/>
    <mergeCell ref="Q57:R57"/>
    <mergeCell ref="O57:P57"/>
    <mergeCell ref="N60:N61"/>
    <mergeCell ref="I57:J57"/>
    <mergeCell ref="K57:L57"/>
    <mergeCell ref="B58:B59"/>
    <mergeCell ref="D58:D59"/>
    <mergeCell ref="F58:F59"/>
    <mergeCell ref="H58:H59"/>
    <mergeCell ref="J58:J59"/>
    <mergeCell ref="D4:D5"/>
    <mergeCell ref="F4:F5"/>
    <mergeCell ref="H4:H5"/>
    <mergeCell ref="M55:R55"/>
    <mergeCell ref="G56:H57"/>
    <mergeCell ref="I56:L56"/>
    <mergeCell ref="M56:N57"/>
    <mergeCell ref="O56:R56"/>
    <mergeCell ref="C57:D57"/>
    <mergeCell ref="E57:F57"/>
    <mergeCell ref="T4:T5"/>
    <mergeCell ref="J4:J5"/>
    <mergeCell ref="L4:L5"/>
    <mergeCell ref="P4:P5"/>
    <mergeCell ref="J47:J48"/>
    <mergeCell ref="R4:R5"/>
    <mergeCell ref="G44:L44"/>
    <mergeCell ref="F30:H30"/>
    <mergeCell ref="I30:K30"/>
    <mergeCell ref="I45:L45"/>
    <mergeCell ref="A16:A17"/>
    <mergeCell ref="N4:N5"/>
    <mergeCell ref="A26:A27"/>
    <mergeCell ref="I46:J46"/>
    <mergeCell ref="B47:B48"/>
    <mergeCell ref="D47:D48"/>
    <mergeCell ref="C46:D46"/>
    <mergeCell ref="E46:F46"/>
    <mergeCell ref="L47:L48"/>
    <mergeCell ref="C44:F45"/>
    <mergeCell ref="N47:N48"/>
    <mergeCell ref="M45:N46"/>
    <mergeCell ref="M44:R44"/>
    <mergeCell ref="G45:H46"/>
    <mergeCell ref="A51:N51"/>
    <mergeCell ref="A44:B46"/>
    <mergeCell ref="K46:L46"/>
    <mergeCell ref="P49:P50"/>
    <mergeCell ref="O46:P46"/>
    <mergeCell ref="Q46:R46"/>
    <mergeCell ref="R49:R50"/>
    <mergeCell ref="P47:P48"/>
    <mergeCell ref="R47:R48"/>
    <mergeCell ref="O45:R45"/>
    <mergeCell ref="J49:J50"/>
    <mergeCell ref="L49:L50"/>
    <mergeCell ref="N49:N50"/>
    <mergeCell ref="B49:B50"/>
    <mergeCell ref="D49:D50"/>
    <mergeCell ref="F49:F50"/>
    <mergeCell ref="H49:H50"/>
    <mergeCell ref="F47:F48"/>
    <mergeCell ref="H47:H48"/>
  </mergeCells>
  <printOptions horizontalCentered="1" verticalCentered="1"/>
  <pageMargins left="0.2362204724409449" right="0.2362204724409449" top="0.5905511811023623" bottom="0.5511811023622047" header="0.3937007874015748" footer="0.2755905511811024"/>
  <pageSetup fitToHeight="1" fitToWidth="1" horizontalDpi="300" verticalDpi="3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9">
    <pageSetUpPr fitToPage="1"/>
  </sheetPr>
  <dimension ref="A1:T37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2" sqref="A2"/>
    </sheetView>
  </sheetViews>
  <sheetFormatPr defaultColWidth="9.00390625" defaultRowHeight="12.75"/>
  <cols>
    <col min="1" max="1" width="15.125" style="30" customWidth="1"/>
    <col min="2" max="2" width="9.75390625" style="96" bestFit="1" customWidth="1"/>
    <col min="3" max="3" width="11.875" style="30" customWidth="1"/>
    <col min="4" max="4" width="9.75390625" style="30" customWidth="1"/>
    <col min="5" max="5" width="12.125" style="30" customWidth="1"/>
    <col min="6" max="6" width="9.75390625" style="30" customWidth="1"/>
    <col min="7" max="7" width="12.125" style="30" customWidth="1"/>
    <col min="8" max="8" width="10.00390625" style="30" customWidth="1"/>
    <col min="9" max="9" width="14.00390625" style="30" customWidth="1"/>
    <col min="10" max="10" width="9.75390625" style="30" customWidth="1"/>
    <col min="11" max="12" width="9.125" style="30" customWidth="1"/>
    <col min="13" max="13" width="11.125" style="30" bestFit="1" customWidth="1"/>
    <col min="14" max="16384" width="9.125" style="30" customWidth="1"/>
  </cols>
  <sheetData>
    <row r="1" spans="1:2" s="25" customFormat="1" ht="25.5" customHeight="1">
      <c r="A1" s="161" t="s">
        <v>222</v>
      </c>
      <c r="B1" s="80"/>
    </row>
    <row r="2" spans="1:10" s="83" customFormat="1" ht="25.5" customHeight="1">
      <c r="A2" s="36"/>
      <c r="B2" s="142" t="s">
        <v>86</v>
      </c>
      <c r="C2" s="81" t="s">
        <v>87</v>
      </c>
      <c r="D2" s="44"/>
      <c r="E2" s="82" t="s">
        <v>88</v>
      </c>
      <c r="F2" s="27"/>
      <c r="G2" s="82" t="s">
        <v>89</v>
      </c>
      <c r="H2" s="26"/>
      <c r="I2" s="82" t="s">
        <v>90</v>
      </c>
      <c r="J2" s="26"/>
    </row>
    <row r="3" spans="1:14" s="28" customFormat="1" ht="12.75">
      <c r="A3" s="84" t="s">
        <v>82</v>
      </c>
      <c r="B3" s="143" t="s">
        <v>78</v>
      </c>
      <c r="C3" s="163" t="s">
        <v>194</v>
      </c>
      <c r="D3" s="169" t="s">
        <v>64</v>
      </c>
      <c r="E3" s="163" t="s">
        <v>194</v>
      </c>
      <c r="F3" s="170" t="s">
        <v>64</v>
      </c>
      <c r="G3" s="163" t="s">
        <v>194</v>
      </c>
      <c r="H3" s="171" t="s">
        <v>64</v>
      </c>
      <c r="I3" s="163" t="s">
        <v>194</v>
      </c>
      <c r="J3" s="131" t="s">
        <v>64</v>
      </c>
      <c r="K3" s="129"/>
      <c r="L3" s="129"/>
      <c r="M3" s="129"/>
      <c r="N3" s="129"/>
    </row>
    <row r="4" spans="1:19" s="28" customFormat="1" ht="13.5" thickBot="1">
      <c r="A4" s="53" t="s">
        <v>84</v>
      </c>
      <c r="B4" s="144" t="s">
        <v>83</v>
      </c>
      <c r="C4" s="164" t="s">
        <v>195</v>
      </c>
      <c r="D4" s="172"/>
      <c r="E4" s="164" t="s">
        <v>195</v>
      </c>
      <c r="F4" s="165"/>
      <c r="G4" s="164" t="s">
        <v>195</v>
      </c>
      <c r="H4" s="172"/>
      <c r="I4" s="164" t="s">
        <v>195</v>
      </c>
      <c r="J4" s="128"/>
      <c r="K4" s="129"/>
      <c r="L4" s="129"/>
      <c r="M4" s="129"/>
      <c r="N4" s="129"/>
      <c r="O4" s="129"/>
      <c r="P4" s="129"/>
      <c r="Q4" s="129"/>
      <c r="R4" s="129"/>
      <c r="S4" s="129"/>
    </row>
    <row r="5" spans="1:10" ht="25.5" customHeight="1" thickTop="1">
      <c r="A5" s="87" t="s">
        <v>65</v>
      </c>
      <c r="B5" s="88">
        <f>C5/C13</f>
        <v>0.21255066987367116</v>
      </c>
      <c r="C5" s="89">
        <f aca="true" t="shared" si="0" ref="C5:C24">E5+G5+I5</f>
        <v>1883681</v>
      </c>
      <c r="D5" s="119">
        <f>C5/C6-1</f>
        <v>0.7908828246738739</v>
      </c>
      <c r="E5" s="168">
        <f>'[6]6b. Ruch - Transport wew - zewn'!$D$4</f>
        <v>1728372</v>
      </c>
      <c r="F5" s="113">
        <f>E5/E6-1</f>
        <v>0.8866795038052946</v>
      </c>
      <c r="G5" s="168">
        <f>'[6]6b. Ruch - Transport wew - zewn'!$E$4</f>
        <v>27085</v>
      </c>
      <c r="H5" s="109">
        <f>G5/G6-1</f>
        <v>0.1469890742779707</v>
      </c>
      <c r="I5" s="168">
        <f>'[6]6b. Ruch - Transport wew - zewn'!$F$4</f>
        <v>128224</v>
      </c>
      <c r="J5" s="109">
        <f>I5/I6-1</f>
        <v>0.1437236310442329</v>
      </c>
    </row>
    <row r="6" spans="1:10" ht="18" customHeight="1">
      <c r="A6" s="90"/>
      <c r="B6" s="91">
        <f>C6/C14</f>
        <v>0.13177739626957477</v>
      </c>
      <c r="C6" s="92">
        <f t="shared" si="0"/>
        <v>1051817</v>
      </c>
      <c r="D6" s="120"/>
      <c r="E6" s="167">
        <f>'[4]6'!$E$5</f>
        <v>916092</v>
      </c>
      <c r="F6" s="114"/>
      <c r="G6" s="167">
        <f>'[4]6'!$G$5</f>
        <v>23614</v>
      </c>
      <c r="H6" s="110"/>
      <c r="I6" s="167">
        <f>'[4]6'!$I$5</f>
        <v>112111</v>
      </c>
      <c r="J6" s="110"/>
    </row>
    <row r="7" spans="1:10" ht="25.5" customHeight="1">
      <c r="A7" s="87" t="s">
        <v>67</v>
      </c>
      <c r="B7" s="88">
        <f>C7/C13</f>
        <v>0.3322918016020278</v>
      </c>
      <c r="C7" s="89">
        <f t="shared" si="0"/>
        <v>2944859</v>
      </c>
      <c r="D7" s="119">
        <f>C7/C8-1</f>
        <v>-0.068835777137227</v>
      </c>
      <c r="E7" s="168">
        <f>'[6]6b. Ruch - Transport wew - zewn'!$D$5</f>
        <v>2179929</v>
      </c>
      <c r="F7" s="113">
        <f>E7/E8-1</f>
        <v>-0.12642766605527966</v>
      </c>
      <c r="G7" s="168">
        <f>'[6]6b. Ruch - Transport wew - zewn'!$E$5</f>
        <v>34495</v>
      </c>
      <c r="H7" s="109">
        <f>G7/G8-1</f>
        <v>0.5796583779823237</v>
      </c>
      <c r="I7" s="188">
        <f>'[6]6b. Ruch - Transport wew - zewn'!$F$5</f>
        <v>730435</v>
      </c>
      <c r="J7" s="109">
        <f>I7/I8-1</f>
        <v>0.13193088485975513</v>
      </c>
    </row>
    <row r="8" spans="1:10" ht="18" customHeight="1">
      <c r="A8" s="90"/>
      <c r="B8" s="91">
        <f>C8/C14</f>
        <v>0.3962223421343459</v>
      </c>
      <c r="C8" s="92">
        <f t="shared" si="0"/>
        <v>3162556</v>
      </c>
      <c r="D8" s="122"/>
      <c r="E8" s="167">
        <f>'[4]6'!$E$7</f>
        <v>2495419</v>
      </c>
      <c r="F8" s="116"/>
      <c r="G8" s="167">
        <f>'[4]6'!$G$7</f>
        <v>21837</v>
      </c>
      <c r="H8" s="112"/>
      <c r="I8" s="167">
        <f>'[4]6'!$I$7</f>
        <v>645300</v>
      </c>
      <c r="J8" s="112"/>
    </row>
    <row r="9" spans="1:10" ht="25.5" customHeight="1">
      <c r="A9" s="87" t="s">
        <v>68</v>
      </c>
      <c r="B9" s="88">
        <f>C9/C13</f>
        <v>0.455157528524301</v>
      </c>
      <c r="C9" s="89">
        <f t="shared" si="0"/>
        <v>4033728</v>
      </c>
      <c r="D9" s="119">
        <f>C9/C10-1</f>
        <v>0.07069335387447784</v>
      </c>
      <c r="E9" s="168">
        <f>'[6]6b. Ruch - Transport wew - zewn'!$D$6</f>
        <v>3428339</v>
      </c>
      <c r="F9" s="113">
        <f>E9/E10-1</f>
        <v>0.061456857190891334</v>
      </c>
      <c r="G9" s="168">
        <f>'[6]6b. Ruch - Transport wew - zewn'!$E$6</f>
        <v>55934</v>
      </c>
      <c r="H9" s="109">
        <f>G9/G10-1</f>
        <v>0.009037937690545395</v>
      </c>
      <c r="I9" s="188">
        <f>'[6]6b. Ruch - Transport wew - zewn'!$F$6</f>
        <v>549455</v>
      </c>
      <c r="J9" s="109">
        <f>I9/I10-1</f>
        <v>0.13965967120355427</v>
      </c>
    </row>
    <row r="10" spans="1:10" ht="18" customHeight="1">
      <c r="A10" s="90"/>
      <c r="B10" s="91">
        <f>C10/C14</f>
        <v>0.4720002615960794</v>
      </c>
      <c r="C10" s="92">
        <f t="shared" si="0"/>
        <v>3767398</v>
      </c>
      <c r="D10" s="122"/>
      <c r="E10" s="167">
        <f>'[4]6'!$E$9</f>
        <v>3229843</v>
      </c>
      <c r="F10" s="116"/>
      <c r="G10" s="167">
        <f>'[4]6'!$G$9</f>
        <v>55433</v>
      </c>
      <c r="H10" s="112"/>
      <c r="I10" s="167">
        <f>'[4]6'!$I$9</f>
        <v>482122</v>
      </c>
      <c r="J10" s="112"/>
    </row>
    <row r="11" spans="1:10" ht="25.5" customHeight="1">
      <c r="A11" s="87" t="s">
        <v>72</v>
      </c>
      <c r="B11" s="94">
        <f>C11/C13</f>
        <v>0</v>
      </c>
      <c r="C11" s="89">
        <f t="shared" si="0"/>
        <v>0</v>
      </c>
      <c r="D11" s="343" t="e">
        <f>C11/C12-1</f>
        <v>#DIV/0!</v>
      </c>
      <c r="E11" s="168">
        <f>'[6]6a. Ruch - Transport gr. wewn.'!E13</f>
        <v>0</v>
      </c>
      <c r="F11" s="312" t="e">
        <f>E11/E12-1</f>
        <v>#DIV/0!</v>
      </c>
      <c r="G11" s="168">
        <f>'[6]6a. Ruch - Transport gr. wewn.'!G13</f>
        <v>0</v>
      </c>
      <c r="H11" s="313" t="e">
        <f>G11/G12-1</f>
        <v>#DIV/0!</v>
      </c>
      <c r="I11" s="168">
        <f>'[6]6a. Ruch - Transport gr. wewn.'!I13</f>
        <v>0</v>
      </c>
      <c r="J11" s="313" t="e">
        <f>I11/I12-1</f>
        <v>#DIV/0!</v>
      </c>
    </row>
    <row r="12" spans="1:10" ht="18" customHeight="1">
      <c r="A12" s="93"/>
      <c r="B12" s="94">
        <f>C12/C14</f>
        <v>0</v>
      </c>
      <c r="C12" s="92">
        <f t="shared" si="0"/>
        <v>0</v>
      </c>
      <c r="D12" s="123"/>
      <c r="E12" s="167">
        <f>'[6]6a. Ruch - Transport gr. wewn.'!E14</f>
        <v>0</v>
      </c>
      <c r="F12" s="118"/>
      <c r="G12" s="167">
        <f>'[6]6a. Ruch - Transport gr. wewn.'!G14</f>
        <v>0</v>
      </c>
      <c r="H12" s="117"/>
      <c r="I12" s="167">
        <f>'[6]6a. Ruch - Transport gr. wewn.'!I14</f>
        <v>0</v>
      </c>
      <c r="J12" s="95"/>
    </row>
    <row r="13" spans="1:10" s="31" customFormat="1" ht="25.5" customHeight="1">
      <c r="A13" s="489" t="s">
        <v>92</v>
      </c>
      <c r="B13" s="154"/>
      <c r="C13" s="150">
        <f t="shared" si="0"/>
        <v>8862268</v>
      </c>
      <c r="D13" s="155">
        <f>C13/C14-1</f>
        <v>0.11031348807175756</v>
      </c>
      <c r="E13" s="150">
        <f>E5+E7+E9+E11</f>
        <v>7336640</v>
      </c>
      <c r="F13" s="156">
        <f>E13/E14-1</f>
        <v>0.1046903989758714</v>
      </c>
      <c r="G13" s="150">
        <f>G5+G7+G9+G11</f>
        <v>117514</v>
      </c>
      <c r="H13" s="155">
        <f>G13/G14-1</f>
        <v>0.16484278973870992</v>
      </c>
      <c r="I13" s="150">
        <f>I5+I7+I9+I11</f>
        <v>1408114</v>
      </c>
      <c r="J13" s="155">
        <f>I13/I14-1</f>
        <v>0.13600364008057864</v>
      </c>
    </row>
    <row r="14" spans="1:10" s="31" customFormat="1" ht="12.75">
      <c r="A14" s="490"/>
      <c r="B14" s="157"/>
      <c r="C14" s="58">
        <f t="shared" si="0"/>
        <v>7981771</v>
      </c>
      <c r="D14" s="158"/>
      <c r="E14" s="58">
        <f>E6+E8+E10+E12</f>
        <v>6641354</v>
      </c>
      <c r="F14" s="159"/>
      <c r="G14" s="58">
        <f>G6+G8+G10+G12</f>
        <v>100884</v>
      </c>
      <c r="H14" s="158"/>
      <c r="I14" s="58">
        <f>I6+I8+I10+I12</f>
        <v>1239533</v>
      </c>
      <c r="J14" s="158"/>
    </row>
    <row r="15" spans="1:10" ht="25.5" customHeight="1" hidden="1">
      <c r="A15" s="87" t="s">
        <v>66</v>
      </c>
      <c r="B15" s="88" t="e">
        <f>C15/#REF!</f>
        <v>#REF!</v>
      </c>
      <c r="C15" s="89">
        <f t="shared" si="0"/>
        <v>0</v>
      </c>
      <c r="D15" s="119" t="e">
        <f>C15/C16-1</f>
        <v>#DIV/0!</v>
      </c>
      <c r="E15" s="168"/>
      <c r="F15" s="113" t="e">
        <f>E15/E16-1</f>
        <v>#DIV/0!</v>
      </c>
      <c r="G15" s="168"/>
      <c r="H15" s="109" t="e">
        <f>G15/G16-1</f>
        <v>#DIV/0!</v>
      </c>
      <c r="I15" s="188"/>
      <c r="J15" s="109" t="e">
        <f>I15/I16-1</f>
        <v>#DIV/0!</v>
      </c>
    </row>
    <row r="16" spans="1:10" ht="18" customHeight="1" hidden="1">
      <c r="A16" s="90"/>
      <c r="B16" s="91" t="e">
        <f>C16/#REF!</f>
        <v>#REF!</v>
      </c>
      <c r="C16" s="92">
        <f t="shared" si="0"/>
        <v>0</v>
      </c>
      <c r="D16" s="121"/>
      <c r="E16" s="167"/>
      <c r="F16" s="115"/>
      <c r="G16" s="167"/>
      <c r="H16" s="111"/>
      <c r="I16" s="167"/>
      <c r="J16" s="111"/>
    </row>
    <row r="17" spans="1:10" ht="25.5" customHeight="1" hidden="1">
      <c r="A17" s="93" t="s">
        <v>69</v>
      </c>
      <c r="B17" s="88" t="e">
        <f>C17/#REF!</f>
        <v>#REF!</v>
      </c>
      <c r="C17" s="89">
        <f t="shared" si="0"/>
        <v>0</v>
      </c>
      <c r="D17" s="119" t="e">
        <f>C17/C18-1</f>
        <v>#DIV/0!</v>
      </c>
      <c r="E17" s="168"/>
      <c r="F17" s="113" t="e">
        <f>E17/E18-1</f>
        <v>#DIV/0!</v>
      </c>
      <c r="G17" s="168"/>
      <c r="H17" s="109" t="e">
        <f>G17/G18-1</f>
        <v>#DIV/0!</v>
      </c>
      <c r="I17" s="168"/>
      <c r="J17" s="109" t="e">
        <f>I17/I18-1</f>
        <v>#DIV/0!</v>
      </c>
    </row>
    <row r="18" spans="1:10" ht="18" customHeight="1" hidden="1">
      <c r="A18" s="93"/>
      <c r="B18" s="91" t="e">
        <f>C18/#REF!</f>
        <v>#REF!</v>
      </c>
      <c r="C18" s="92">
        <f t="shared" si="0"/>
        <v>0</v>
      </c>
      <c r="D18" s="122"/>
      <c r="E18" s="167"/>
      <c r="F18" s="116"/>
      <c r="G18" s="167"/>
      <c r="H18" s="112"/>
      <c r="I18" s="167"/>
      <c r="J18" s="112"/>
    </row>
    <row r="19" spans="1:10" ht="25.5" customHeight="1" hidden="1">
      <c r="A19" s="87" t="s">
        <v>70</v>
      </c>
      <c r="B19" s="88" t="e">
        <f>C19/#REF!</f>
        <v>#REF!</v>
      </c>
      <c r="C19" s="89">
        <f t="shared" si="0"/>
        <v>0</v>
      </c>
      <c r="D19" s="119" t="e">
        <f>C19/C20-1</f>
        <v>#DIV/0!</v>
      </c>
      <c r="E19" s="168"/>
      <c r="F19" s="113" t="e">
        <f>E19/E20-1</f>
        <v>#DIV/0!</v>
      </c>
      <c r="G19" s="168"/>
      <c r="H19" s="109" t="e">
        <f>G19/G20-1</f>
        <v>#DIV/0!</v>
      </c>
      <c r="I19" s="168"/>
      <c r="J19" s="109" t="e">
        <f>I19/I20-1</f>
        <v>#DIV/0!</v>
      </c>
    </row>
    <row r="20" spans="1:10" ht="18" customHeight="1" hidden="1">
      <c r="A20" s="90"/>
      <c r="B20" s="91" t="e">
        <f>C20/#REF!</f>
        <v>#REF!</v>
      </c>
      <c r="C20" s="92">
        <f t="shared" si="0"/>
        <v>0</v>
      </c>
      <c r="D20" s="122"/>
      <c r="E20" s="167"/>
      <c r="F20" s="116"/>
      <c r="G20" s="167"/>
      <c r="H20" s="112"/>
      <c r="I20" s="167"/>
      <c r="J20" s="112"/>
    </row>
    <row r="21" spans="1:10" ht="25.5" customHeight="1" hidden="1">
      <c r="A21" s="93" t="s">
        <v>71</v>
      </c>
      <c r="B21" s="88" t="e">
        <f>C21/#REF!</f>
        <v>#REF!</v>
      </c>
      <c r="C21" s="89">
        <f t="shared" si="0"/>
        <v>0</v>
      </c>
      <c r="D21" s="119" t="e">
        <f>C21/C22-1</f>
        <v>#DIV/0!</v>
      </c>
      <c r="E21" s="168"/>
      <c r="F21" s="113" t="e">
        <f>E21/E22-1</f>
        <v>#DIV/0!</v>
      </c>
      <c r="G21" s="168"/>
      <c r="H21" s="109" t="e">
        <f>G21/G22-1</f>
        <v>#DIV/0!</v>
      </c>
      <c r="I21" s="168"/>
      <c r="J21" s="109" t="e">
        <f>I21/I22-1</f>
        <v>#DIV/0!</v>
      </c>
    </row>
    <row r="22" spans="1:10" ht="18" customHeight="1" hidden="1">
      <c r="A22" s="93"/>
      <c r="B22" s="91" t="e">
        <f>C22/#REF!</f>
        <v>#REF!</v>
      </c>
      <c r="C22" s="92">
        <f t="shared" si="0"/>
        <v>0</v>
      </c>
      <c r="D22" s="122"/>
      <c r="E22" s="167"/>
      <c r="F22" s="116"/>
      <c r="G22" s="167"/>
      <c r="H22" s="112"/>
      <c r="I22" s="167"/>
      <c r="J22" s="112"/>
    </row>
    <row r="23" spans="1:10" s="31" customFormat="1" ht="25.5" customHeight="1" hidden="1">
      <c r="A23" s="489" t="s">
        <v>0</v>
      </c>
      <c r="B23" s="154" t="e">
        <f>C23/#REF!</f>
        <v>#REF!</v>
      </c>
      <c r="C23" s="150">
        <f t="shared" si="0"/>
        <v>0</v>
      </c>
      <c r="D23" s="155" t="e">
        <f>C23/C24-1</f>
        <v>#DIV/0!</v>
      </c>
      <c r="E23" s="150">
        <f>E15+E17+E19+E21</f>
        <v>0</v>
      </c>
      <c r="F23" s="156" t="e">
        <f>E23/E24-1</f>
        <v>#DIV/0!</v>
      </c>
      <c r="G23" s="150">
        <f>G15+G17+G19+G21</f>
        <v>0</v>
      </c>
      <c r="H23" s="155" t="e">
        <f>G23/G24-1</f>
        <v>#DIV/0!</v>
      </c>
      <c r="I23" s="150">
        <f>I15+I17+I19+I21</f>
        <v>0</v>
      </c>
      <c r="J23" s="155" t="e">
        <f>I23/I24-1</f>
        <v>#DIV/0!</v>
      </c>
    </row>
    <row r="24" spans="1:10" s="31" customFormat="1" ht="12.75" hidden="1">
      <c r="A24" s="493"/>
      <c r="B24" s="210" t="e">
        <f>C24/#REF!</f>
        <v>#REF!</v>
      </c>
      <c r="C24" s="56">
        <f t="shared" si="0"/>
        <v>0</v>
      </c>
      <c r="D24" s="211"/>
      <c r="E24" s="56">
        <f>E16+E18+E20+E22</f>
        <v>0</v>
      </c>
      <c r="F24" s="212"/>
      <c r="G24" s="56">
        <f>G16+G18+G20+G22</f>
        <v>0</v>
      </c>
      <c r="H24" s="211"/>
      <c r="I24" s="56">
        <f>I16+I18+I20+I22</f>
        <v>0</v>
      </c>
      <c r="J24" s="211"/>
    </row>
    <row r="25" spans="1:10" s="32" customFormat="1" ht="18.75" customHeight="1">
      <c r="A25" s="511" t="s">
        <v>47</v>
      </c>
      <c r="B25" s="512"/>
      <c r="C25" s="512"/>
      <c r="D25" s="512"/>
      <c r="E25" s="512"/>
      <c r="F25" s="512"/>
      <c r="G25" s="512"/>
      <c r="H25" s="512"/>
      <c r="I25" s="512"/>
      <c r="J25" s="512"/>
    </row>
    <row r="26" spans="1:10" s="32" customFormat="1" ht="18.75" customHeight="1">
      <c r="A26" s="406"/>
      <c r="B26" s="407"/>
      <c r="C26" s="407"/>
      <c r="D26" s="407"/>
      <c r="E26" s="407"/>
      <c r="F26" s="407"/>
      <c r="G26" s="407"/>
      <c r="H26" s="407"/>
      <c r="I26" s="407"/>
      <c r="J26" s="407"/>
    </row>
    <row r="27" spans="1:10" s="32" customFormat="1" ht="18.75" customHeight="1">
      <c r="A27" s="406"/>
      <c r="B27" s="407"/>
      <c r="C27" s="407"/>
      <c r="D27" s="407"/>
      <c r="E27" s="407"/>
      <c r="F27" s="407"/>
      <c r="G27" s="407"/>
      <c r="H27" s="407"/>
      <c r="I27" s="407"/>
      <c r="J27" s="407"/>
    </row>
    <row r="28" spans="1:10" s="32" customFormat="1" ht="43.5" customHeight="1">
      <c r="A28" s="539" t="s">
        <v>191</v>
      </c>
      <c r="B28" s="539"/>
      <c r="C28" s="539"/>
      <c r="D28" s="539"/>
      <c r="E28" s="539"/>
      <c r="F28" s="539"/>
      <c r="G28" s="539"/>
      <c r="H28" s="539"/>
      <c r="I28" s="539"/>
      <c r="J28" s="539"/>
    </row>
    <row r="29" spans="1:10" s="83" customFormat="1" ht="39.75" customHeight="1">
      <c r="A29" s="36" t="s">
        <v>63</v>
      </c>
      <c r="B29" s="142" t="s">
        <v>187</v>
      </c>
      <c r="C29" s="81" t="s">
        <v>212</v>
      </c>
      <c r="D29" s="44"/>
      <c r="E29" s="460" t="s">
        <v>88</v>
      </c>
      <c r="F29" s="460"/>
      <c r="G29" s="460" t="s">
        <v>89</v>
      </c>
      <c r="H29" s="460"/>
      <c r="I29" s="460" t="s">
        <v>90</v>
      </c>
      <c r="J29" s="460"/>
    </row>
    <row r="30" spans="1:10" ht="25.5" customHeight="1">
      <c r="A30" s="413" t="s">
        <v>66</v>
      </c>
      <c r="B30" s="414">
        <f>C30/C34</f>
        <v>0.09602327837051407</v>
      </c>
      <c r="C30" s="534">
        <f>E30+G30+I30</f>
        <v>693</v>
      </c>
      <c r="D30" s="535"/>
      <c r="E30" s="533">
        <v>632</v>
      </c>
      <c r="F30" s="533"/>
      <c r="G30" s="533">
        <v>44</v>
      </c>
      <c r="H30" s="533"/>
      <c r="I30" s="533">
        <v>17</v>
      </c>
      <c r="J30" s="533"/>
    </row>
    <row r="31" spans="1:10" ht="25.5" customHeight="1">
      <c r="A31" s="413" t="s">
        <v>69</v>
      </c>
      <c r="B31" s="414">
        <f>C31/C34</f>
        <v>0.018013024802549536</v>
      </c>
      <c r="C31" s="534">
        <v>130</v>
      </c>
      <c r="D31" s="535"/>
      <c r="E31" s="533">
        <v>135</v>
      </c>
      <c r="F31" s="533"/>
      <c r="G31" s="533">
        <v>2</v>
      </c>
      <c r="H31" s="533"/>
      <c r="I31" s="533">
        <v>3</v>
      </c>
      <c r="J31" s="533"/>
    </row>
    <row r="32" spans="1:10" ht="25.5" customHeight="1">
      <c r="A32" s="413" t="s">
        <v>70</v>
      </c>
      <c r="B32" s="414">
        <f>C32/C34</f>
        <v>0.45572952750450324</v>
      </c>
      <c r="C32" s="534">
        <v>3289</v>
      </c>
      <c r="D32" s="535"/>
      <c r="E32" s="533">
        <v>2895</v>
      </c>
      <c r="F32" s="533"/>
      <c r="G32" s="533">
        <v>74</v>
      </c>
      <c r="H32" s="533"/>
      <c r="I32" s="533">
        <v>136</v>
      </c>
      <c r="J32" s="533"/>
    </row>
    <row r="33" spans="1:10" ht="25.5" customHeight="1">
      <c r="A33" s="413" t="s">
        <v>71</v>
      </c>
      <c r="B33" s="416">
        <f>C33/C34</f>
        <v>0.43023416932243314</v>
      </c>
      <c r="C33" s="534">
        <v>3105</v>
      </c>
      <c r="D33" s="535"/>
      <c r="E33" s="533">
        <v>1818</v>
      </c>
      <c r="F33" s="533"/>
      <c r="G33" s="533">
        <v>78</v>
      </c>
      <c r="H33" s="533"/>
      <c r="I33" s="533">
        <v>52</v>
      </c>
      <c r="J33" s="533"/>
    </row>
    <row r="34" spans="1:10" s="31" customFormat="1" ht="32.25" customHeight="1">
      <c r="A34" s="405" t="s">
        <v>0</v>
      </c>
      <c r="B34" s="415"/>
      <c r="C34" s="536">
        <f>C30+C31+C32+C33</f>
        <v>7217</v>
      </c>
      <c r="D34" s="537"/>
      <c r="E34" s="538">
        <f>E30+E31+E32+E33</f>
        <v>5480</v>
      </c>
      <c r="F34" s="538"/>
      <c r="G34" s="538">
        <f>G30+G31+G32+G33</f>
        <v>198</v>
      </c>
      <c r="H34" s="538"/>
      <c r="I34" s="538">
        <f>I30+I31+I32+I33</f>
        <v>208</v>
      </c>
      <c r="J34" s="538"/>
    </row>
    <row r="35" spans="1:11" s="419" customFormat="1" ht="40.5" customHeight="1">
      <c r="A35" s="540" t="s">
        <v>188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3" s="419" customFormat="1" ht="9.75" customHeight="1">
      <c r="A36" s="410"/>
      <c r="B36" s="417"/>
      <c r="C36" s="418"/>
    </row>
    <row r="37" spans="1:20" ht="9.75" customHeight="1">
      <c r="A37" s="511" t="s">
        <v>213</v>
      </c>
      <c r="B37" s="511"/>
      <c r="C37" s="511"/>
      <c r="D37" s="511"/>
      <c r="E37" s="511"/>
      <c r="F37" s="511"/>
      <c r="G37" s="511"/>
      <c r="H37" s="511"/>
      <c r="I37" s="511"/>
      <c r="J37" s="511"/>
      <c r="K37" s="511"/>
      <c r="L37" s="511"/>
      <c r="M37" s="511"/>
      <c r="N37" s="511"/>
      <c r="O37" s="511"/>
      <c r="P37" s="511"/>
      <c r="Q37" s="511"/>
      <c r="R37" s="511"/>
      <c r="S37" s="511"/>
      <c r="T37" s="511"/>
    </row>
  </sheetData>
  <sheetProtection selectLockedCells="1"/>
  <mergeCells count="26">
    <mergeCell ref="A37:T37"/>
    <mergeCell ref="C34:D34"/>
    <mergeCell ref="E34:F34"/>
    <mergeCell ref="G34:H34"/>
    <mergeCell ref="I34:J34"/>
    <mergeCell ref="A28:J28"/>
    <mergeCell ref="A35:K35"/>
    <mergeCell ref="C30:D30"/>
    <mergeCell ref="E30:F30"/>
    <mergeCell ref="G30:H30"/>
    <mergeCell ref="E31:F31"/>
    <mergeCell ref="G31:H31"/>
    <mergeCell ref="I31:J31"/>
    <mergeCell ref="C31:D31"/>
    <mergeCell ref="C32:D32"/>
    <mergeCell ref="E32:F32"/>
    <mergeCell ref="A13:A14"/>
    <mergeCell ref="A23:A24"/>
    <mergeCell ref="A25:J25"/>
    <mergeCell ref="G32:H32"/>
    <mergeCell ref="I32:J32"/>
    <mergeCell ref="C33:D33"/>
    <mergeCell ref="E33:F33"/>
    <mergeCell ref="G33:H33"/>
    <mergeCell ref="I33:J33"/>
    <mergeCell ref="I30:J30"/>
  </mergeCells>
  <printOptions horizontalCentered="1" verticalCentered="1"/>
  <pageMargins left="0.4724409448818898" right="0.2755905511811024" top="0.86" bottom="0.61" header="0.5118110236220472" footer="0.31"/>
  <pageSetup fitToHeight="1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0">
    <pageSetUpPr fitToPage="1"/>
  </sheetPr>
  <dimension ref="A1:S107"/>
  <sheetViews>
    <sheetView showGridLines="0" showZeros="0" zoomScalePageLayoutView="0" workbookViewId="0" topLeftCell="A1">
      <pane xSplit="3" ySplit="3" topLeftCell="D4" activePane="bottomRight" state="frozen"/>
      <selection pane="topLeft" activeCell="D111" sqref="D111"/>
      <selection pane="topRight" activeCell="D111" sqref="D111"/>
      <selection pane="bottomLeft" activeCell="D111" sqref="D111"/>
      <selection pane="bottomRight" activeCell="A2" sqref="A2"/>
    </sheetView>
  </sheetViews>
  <sheetFormatPr defaultColWidth="9.00390625" defaultRowHeight="12.75"/>
  <cols>
    <col min="1" max="1" width="3.625" style="0" customWidth="1"/>
    <col min="2" max="2" width="23.25390625" style="18" customWidth="1"/>
    <col min="3" max="3" width="9.375" style="19" customWidth="1"/>
    <col min="4" max="8" width="6.00390625" style="20" customWidth="1"/>
    <col min="9" max="9" width="7.00390625" style="19" customWidth="1"/>
    <col min="10" max="15" width="6.00390625" style="20" customWidth="1"/>
    <col min="16" max="16" width="7.00390625" style="19" customWidth="1"/>
  </cols>
  <sheetData>
    <row r="1" spans="1:16" ht="29.25" customHeight="1">
      <c r="A1" s="541" t="s">
        <v>219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</row>
    <row r="2" spans="2:16" ht="12.75">
      <c r="B2" s="223" t="s">
        <v>97</v>
      </c>
      <c r="C2" s="299"/>
      <c r="D2" s="299"/>
      <c r="E2" s="299"/>
      <c r="F2" s="221"/>
      <c r="G2" s="221"/>
      <c r="H2" s="221"/>
      <c r="I2" s="222"/>
      <c r="J2" s="221"/>
      <c r="K2" s="221"/>
      <c r="L2" s="221"/>
      <c r="M2" s="221"/>
      <c r="N2" s="221"/>
      <c r="O2" s="221"/>
      <c r="P2" s="222"/>
    </row>
    <row r="3" spans="1:16" ht="88.5" customHeight="1">
      <c r="A3" s="542" t="s">
        <v>91</v>
      </c>
      <c r="B3" s="543"/>
      <c r="C3" s="21" t="s">
        <v>61</v>
      </c>
      <c r="D3" s="329" t="s">
        <v>65</v>
      </c>
      <c r="E3" s="336" t="s">
        <v>67</v>
      </c>
      <c r="F3" s="336" t="s">
        <v>68</v>
      </c>
      <c r="G3" s="351" t="s">
        <v>115</v>
      </c>
      <c r="H3" s="352" t="s">
        <v>116</v>
      </c>
      <c r="I3" s="224" t="s">
        <v>4</v>
      </c>
      <c r="J3" s="329" t="s">
        <v>66</v>
      </c>
      <c r="K3" s="336" t="s">
        <v>69</v>
      </c>
      <c r="L3" s="336" t="s">
        <v>70</v>
      </c>
      <c r="M3" s="336" t="s">
        <v>71</v>
      </c>
      <c r="N3" s="351" t="s">
        <v>117</v>
      </c>
      <c r="O3" s="353" t="s">
        <v>118</v>
      </c>
      <c r="P3" s="354" t="s">
        <v>5</v>
      </c>
    </row>
    <row r="4" spans="1:16" s="22" customFormat="1" ht="12.75">
      <c r="A4" s="356"/>
      <c r="B4" s="357" t="s">
        <v>119</v>
      </c>
      <c r="C4" s="358">
        <f aca="true" t="shared" si="0" ref="C4:C67">I4+P4</f>
        <v>75</v>
      </c>
      <c r="D4" s="364"/>
      <c r="E4" s="365">
        <v>60</v>
      </c>
      <c r="F4" s="365"/>
      <c r="G4" s="365"/>
      <c r="H4" s="366"/>
      <c r="I4" s="367">
        <f aca="true" t="shared" si="1" ref="I4:I67">SUM(D4:H4)</f>
        <v>60</v>
      </c>
      <c r="J4" s="364">
        <v>3</v>
      </c>
      <c r="K4" s="365">
        <v>1</v>
      </c>
      <c r="L4" s="365">
        <v>9</v>
      </c>
      <c r="M4" s="365">
        <v>2</v>
      </c>
      <c r="N4" s="365"/>
      <c r="O4" s="368"/>
      <c r="P4" s="363">
        <f aca="true" t="shared" si="2" ref="P4:P32">SUM(J4:O4)</f>
        <v>15</v>
      </c>
    </row>
    <row r="5" spans="1:16" s="22" customFormat="1" ht="12.75">
      <c r="A5" s="356"/>
      <c r="B5" s="357" t="s">
        <v>147</v>
      </c>
      <c r="C5" s="358">
        <f t="shared" si="0"/>
        <v>5</v>
      </c>
      <c r="D5" s="359"/>
      <c r="E5" s="360"/>
      <c r="F5" s="360"/>
      <c r="G5" s="360"/>
      <c r="H5" s="361">
        <v>2</v>
      </c>
      <c r="I5" s="358">
        <f t="shared" si="1"/>
        <v>2</v>
      </c>
      <c r="J5" s="359"/>
      <c r="K5" s="360"/>
      <c r="L5" s="360">
        <v>2</v>
      </c>
      <c r="M5" s="360"/>
      <c r="N5" s="360"/>
      <c r="O5" s="362">
        <v>1</v>
      </c>
      <c r="P5" s="363">
        <f t="shared" si="2"/>
        <v>3</v>
      </c>
    </row>
    <row r="6" spans="1:16" s="22" customFormat="1" ht="12.75">
      <c r="A6" s="356"/>
      <c r="B6" s="357" t="s">
        <v>120</v>
      </c>
      <c r="C6" s="358">
        <f t="shared" si="0"/>
        <v>17</v>
      </c>
      <c r="D6" s="364">
        <v>1</v>
      </c>
      <c r="E6" s="365">
        <v>2</v>
      </c>
      <c r="F6" s="365">
        <v>2</v>
      </c>
      <c r="G6" s="365"/>
      <c r="H6" s="366"/>
      <c r="I6" s="367">
        <f t="shared" si="1"/>
        <v>5</v>
      </c>
      <c r="J6" s="364">
        <v>5</v>
      </c>
      <c r="K6" s="365"/>
      <c r="L6" s="365">
        <v>2</v>
      </c>
      <c r="M6" s="365">
        <v>5</v>
      </c>
      <c r="N6" s="365"/>
      <c r="O6" s="368"/>
      <c r="P6" s="363">
        <f t="shared" si="2"/>
        <v>12</v>
      </c>
    </row>
    <row r="7" spans="1:16" s="22" customFormat="1" ht="12.75">
      <c r="A7" s="356"/>
      <c r="B7" s="357" t="s">
        <v>166</v>
      </c>
      <c r="C7" s="358">
        <f t="shared" si="0"/>
        <v>2</v>
      </c>
      <c r="D7" s="359"/>
      <c r="E7" s="360"/>
      <c r="F7" s="360"/>
      <c r="G7" s="360"/>
      <c r="H7" s="361"/>
      <c r="I7" s="358">
        <f t="shared" si="1"/>
        <v>0</v>
      </c>
      <c r="J7" s="359">
        <v>1</v>
      </c>
      <c r="K7" s="360"/>
      <c r="L7" s="360"/>
      <c r="M7" s="360">
        <v>1</v>
      </c>
      <c r="N7" s="360"/>
      <c r="O7" s="362"/>
      <c r="P7" s="363">
        <f t="shared" si="2"/>
        <v>2</v>
      </c>
    </row>
    <row r="8" spans="1:16" s="22" customFormat="1" ht="12" customHeight="1">
      <c r="A8" s="356"/>
      <c r="B8" s="357" t="s">
        <v>128</v>
      </c>
      <c r="C8" s="358">
        <f t="shared" si="0"/>
        <v>48</v>
      </c>
      <c r="D8" s="364"/>
      <c r="E8" s="365"/>
      <c r="F8" s="365"/>
      <c r="G8" s="365"/>
      <c r="H8" s="366"/>
      <c r="I8" s="367">
        <f t="shared" si="1"/>
        <v>0</v>
      </c>
      <c r="J8" s="364"/>
      <c r="K8" s="365"/>
      <c r="L8" s="365">
        <v>7</v>
      </c>
      <c r="M8" s="365">
        <v>17</v>
      </c>
      <c r="N8" s="365">
        <v>2</v>
      </c>
      <c r="O8" s="368">
        <v>22</v>
      </c>
      <c r="P8" s="363">
        <f t="shared" si="2"/>
        <v>48</v>
      </c>
    </row>
    <row r="9" spans="1:16" s="22" customFormat="1" ht="12.75">
      <c r="A9" s="356"/>
      <c r="B9" s="357" t="s">
        <v>121</v>
      </c>
      <c r="C9" s="358">
        <f t="shared" si="0"/>
        <v>1</v>
      </c>
      <c r="D9" s="359"/>
      <c r="E9" s="360"/>
      <c r="F9" s="360"/>
      <c r="G9" s="360"/>
      <c r="H9" s="361"/>
      <c r="I9" s="358">
        <f t="shared" si="1"/>
        <v>0</v>
      </c>
      <c r="J9" s="359"/>
      <c r="K9" s="360"/>
      <c r="L9" s="360"/>
      <c r="M9" s="360">
        <v>1</v>
      </c>
      <c r="N9" s="360"/>
      <c r="O9" s="362"/>
      <c r="P9" s="363">
        <f t="shared" si="2"/>
        <v>1</v>
      </c>
    </row>
    <row r="10" spans="1:16" s="22" customFormat="1" ht="12.75">
      <c r="A10" s="356"/>
      <c r="B10" s="357" t="s">
        <v>98</v>
      </c>
      <c r="C10" s="358">
        <f t="shared" si="0"/>
        <v>168</v>
      </c>
      <c r="D10" s="364"/>
      <c r="E10" s="365">
        <v>143</v>
      </c>
      <c r="F10" s="365"/>
      <c r="G10" s="365"/>
      <c r="H10" s="366">
        <v>1</v>
      </c>
      <c r="I10" s="367">
        <f t="shared" si="1"/>
        <v>144</v>
      </c>
      <c r="J10" s="364">
        <v>4</v>
      </c>
      <c r="K10" s="365"/>
      <c r="L10" s="365">
        <v>9</v>
      </c>
      <c r="M10" s="365">
        <v>8</v>
      </c>
      <c r="N10" s="365">
        <v>1</v>
      </c>
      <c r="O10" s="368">
        <v>2</v>
      </c>
      <c r="P10" s="363">
        <f t="shared" si="2"/>
        <v>24</v>
      </c>
    </row>
    <row r="11" spans="1:16" s="22" customFormat="1" ht="12.75">
      <c r="A11" s="356"/>
      <c r="B11" s="357" t="s">
        <v>201</v>
      </c>
      <c r="C11" s="358">
        <f t="shared" si="0"/>
        <v>1</v>
      </c>
      <c r="D11" s="359"/>
      <c r="E11" s="360"/>
      <c r="F11" s="360"/>
      <c r="G11" s="360"/>
      <c r="H11" s="361"/>
      <c r="I11" s="358">
        <f t="shared" si="1"/>
        <v>0</v>
      </c>
      <c r="J11" s="359"/>
      <c r="K11" s="360"/>
      <c r="L11" s="360"/>
      <c r="M11" s="360">
        <v>1</v>
      </c>
      <c r="N11" s="360"/>
      <c r="O11" s="362"/>
      <c r="P11" s="363">
        <f t="shared" si="2"/>
        <v>1</v>
      </c>
    </row>
    <row r="12" spans="1:16" s="22" customFormat="1" ht="12.75">
      <c r="A12" s="356"/>
      <c r="B12" s="357" t="s">
        <v>202</v>
      </c>
      <c r="C12" s="358">
        <f t="shared" si="0"/>
        <v>1</v>
      </c>
      <c r="D12" s="364"/>
      <c r="E12" s="365"/>
      <c r="F12" s="365"/>
      <c r="G12" s="365"/>
      <c r="H12" s="366">
        <v>1</v>
      </c>
      <c r="I12" s="367">
        <f t="shared" si="1"/>
        <v>1</v>
      </c>
      <c r="J12" s="364"/>
      <c r="K12" s="365"/>
      <c r="L12" s="365"/>
      <c r="M12" s="365"/>
      <c r="N12" s="365"/>
      <c r="O12" s="368"/>
      <c r="P12" s="363">
        <f t="shared" si="2"/>
        <v>0</v>
      </c>
    </row>
    <row r="13" spans="1:16" s="22" customFormat="1" ht="12.75">
      <c r="A13" s="356"/>
      <c r="B13" s="357" t="s">
        <v>99</v>
      </c>
      <c r="C13" s="358">
        <f t="shared" si="0"/>
        <v>17</v>
      </c>
      <c r="D13" s="359"/>
      <c r="E13" s="360"/>
      <c r="F13" s="360"/>
      <c r="G13" s="360"/>
      <c r="H13" s="361">
        <v>1</v>
      </c>
      <c r="I13" s="358">
        <f t="shared" si="1"/>
        <v>1</v>
      </c>
      <c r="J13" s="359"/>
      <c r="K13" s="360"/>
      <c r="L13" s="360">
        <v>6</v>
      </c>
      <c r="M13" s="360">
        <v>10</v>
      </c>
      <c r="N13" s="360"/>
      <c r="O13" s="362"/>
      <c r="P13" s="363">
        <f t="shared" si="2"/>
        <v>16</v>
      </c>
    </row>
    <row r="14" spans="1:16" s="22" customFormat="1" ht="12.75">
      <c r="A14" s="356"/>
      <c r="B14" s="357" t="s">
        <v>155</v>
      </c>
      <c r="C14" s="358">
        <f t="shared" si="0"/>
        <v>2</v>
      </c>
      <c r="D14" s="364"/>
      <c r="E14" s="365"/>
      <c r="F14" s="365"/>
      <c r="G14" s="365">
        <v>1</v>
      </c>
      <c r="H14" s="366">
        <v>1</v>
      </c>
      <c r="I14" s="367">
        <f t="shared" si="1"/>
        <v>2</v>
      </c>
      <c r="J14" s="364"/>
      <c r="K14" s="365"/>
      <c r="L14" s="365"/>
      <c r="M14" s="365"/>
      <c r="N14" s="365"/>
      <c r="O14" s="368"/>
      <c r="P14" s="363">
        <f t="shared" si="2"/>
        <v>0</v>
      </c>
    </row>
    <row r="15" spans="1:16" s="22" customFormat="1" ht="12.75">
      <c r="A15" s="356"/>
      <c r="B15" s="357" t="s">
        <v>100</v>
      </c>
      <c r="C15" s="358">
        <f t="shared" si="0"/>
        <v>7</v>
      </c>
      <c r="D15" s="364"/>
      <c r="E15" s="365">
        <v>2</v>
      </c>
      <c r="F15" s="365">
        <v>3</v>
      </c>
      <c r="G15" s="365"/>
      <c r="H15" s="366">
        <v>1</v>
      </c>
      <c r="I15" s="367">
        <f t="shared" si="1"/>
        <v>6</v>
      </c>
      <c r="J15" s="364"/>
      <c r="K15" s="365"/>
      <c r="L15" s="365"/>
      <c r="M15" s="365">
        <v>1</v>
      </c>
      <c r="N15" s="365"/>
      <c r="O15" s="368"/>
      <c r="P15" s="363">
        <f t="shared" si="2"/>
        <v>1</v>
      </c>
    </row>
    <row r="16" spans="1:16" s="22" customFormat="1" ht="12.75">
      <c r="A16" s="356"/>
      <c r="B16" s="357" t="s">
        <v>133</v>
      </c>
      <c r="C16" s="358">
        <f t="shared" si="0"/>
        <v>10</v>
      </c>
      <c r="D16" s="359">
        <v>3</v>
      </c>
      <c r="E16" s="360">
        <v>1</v>
      </c>
      <c r="F16" s="360">
        <v>3</v>
      </c>
      <c r="G16" s="360"/>
      <c r="H16" s="361">
        <v>1</v>
      </c>
      <c r="I16" s="358">
        <f t="shared" si="1"/>
        <v>8</v>
      </c>
      <c r="J16" s="359"/>
      <c r="K16" s="360"/>
      <c r="L16" s="360"/>
      <c r="M16" s="360">
        <v>1</v>
      </c>
      <c r="N16" s="360"/>
      <c r="O16" s="362">
        <v>1</v>
      </c>
      <c r="P16" s="363">
        <f t="shared" si="2"/>
        <v>2</v>
      </c>
    </row>
    <row r="17" spans="1:16" s="22" customFormat="1" ht="12.75">
      <c r="A17" s="356"/>
      <c r="B17" s="357" t="s">
        <v>134</v>
      </c>
      <c r="C17" s="358">
        <f t="shared" si="0"/>
        <v>3</v>
      </c>
      <c r="D17" s="364"/>
      <c r="E17" s="365"/>
      <c r="F17" s="365"/>
      <c r="G17" s="365"/>
      <c r="H17" s="366">
        <v>1</v>
      </c>
      <c r="I17" s="367">
        <f t="shared" si="1"/>
        <v>1</v>
      </c>
      <c r="J17" s="364"/>
      <c r="K17" s="365"/>
      <c r="L17" s="365"/>
      <c r="M17" s="365">
        <v>1</v>
      </c>
      <c r="N17" s="365"/>
      <c r="O17" s="368">
        <v>1</v>
      </c>
      <c r="P17" s="363">
        <f t="shared" si="2"/>
        <v>2</v>
      </c>
    </row>
    <row r="18" spans="1:16" s="22" customFormat="1" ht="12.75">
      <c r="A18" s="356"/>
      <c r="B18" s="357" t="s">
        <v>167</v>
      </c>
      <c r="C18" s="358">
        <f t="shared" si="0"/>
        <v>2</v>
      </c>
      <c r="D18" s="359"/>
      <c r="E18" s="360"/>
      <c r="F18" s="360"/>
      <c r="G18" s="360"/>
      <c r="H18" s="361"/>
      <c r="I18" s="358">
        <f t="shared" si="1"/>
        <v>0</v>
      </c>
      <c r="J18" s="359"/>
      <c r="K18" s="360"/>
      <c r="L18" s="360"/>
      <c r="M18" s="360">
        <v>2</v>
      </c>
      <c r="N18" s="360"/>
      <c r="O18" s="362"/>
      <c r="P18" s="363">
        <f t="shared" si="2"/>
        <v>2</v>
      </c>
    </row>
    <row r="19" spans="1:16" s="22" customFormat="1" ht="12.75">
      <c r="A19" s="356"/>
      <c r="B19" s="357" t="s">
        <v>156</v>
      </c>
      <c r="C19" s="358">
        <f t="shared" si="0"/>
        <v>3</v>
      </c>
      <c r="D19" s="364"/>
      <c r="E19" s="365"/>
      <c r="F19" s="365"/>
      <c r="G19" s="365"/>
      <c r="H19" s="366"/>
      <c r="I19" s="367">
        <f t="shared" si="1"/>
        <v>0</v>
      </c>
      <c r="J19" s="364"/>
      <c r="K19" s="365"/>
      <c r="L19" s="365"/>
      <c r="M19" s="365">
        <v>3</v>
      </c>
      <c r="N19" s="365"/>
      <c r="O19" s="368"/>
      <c r="P19" s="363">
        <f t="shared" si="2"/>
        <v>3</v>
      </c>
    </row>
    <row r="20" spans="1:16" s="22" customFormat="1" ht="11.25" customHeight="1">
      <c r="A20" s="356"/>
      <c r="B20" s="357" t="s">
        <v>135</v>
      </c>
      <c r="C20" s="358">
        <f t="shared" si="0"/>
        <v>3</v>
      </c>
      <c r="D20" s="359"/>
      <c r="E20" s="360"/>
      <c r="F20" s="360"/>
      <c r="G20" s="360"/>
      <c r="H20" s="361"/>
      <c r="I20" s="358">
        <f t="shared" si="1"/>
        <v>0</v>
      </c>
      <c r="J20" s="359"/>
      <c r="K20" s="360"/>
      <c r="L20" s="360"/>
      <c r="M20" s="360">
        <v>3</v>
      </c>
      <c r="N20" s="360"/>
      <c r="O20" s="362"/>
      <c r="P20" s="363">
        <f t="shared" si="2"/>
        <v>3</v>
      </c>
    </row>
    <row r="21" spans="1:16" s="22" customFormat="1" ht="12.75">
      <c r="A21" s="356"/>
      <c r="B21" s="357" t="s">
        <v>163</v>
      </c>
      <c r="C21" s="358">
        <f t="shared" si="0"/>
        <v>2</v>
      </c>
      <c r="D21" s="364"/>
      <c r="E21" s="365"/>
      <c r="F21" s="365"/>
      <c r="G21" s="365"/>
      <c r="H21" s="366"/>
      <c r="I21" s="367">
        <f t="shared" si="1"/>
        <v>0</v>
      </c>
      <c r="J21" s="364"/>
      <c r="K21" s="365"/>
      <c r="L21" s="365"/>
      <c r="M21" s="365">
        <v>2</v>
      </c>
      <c r="N21" s="365"/>
      <c r="O21" s="368"/>
      <c r="P21" s="363">
        <f t="shared" si="2"/>
        <v>2</v>
      </c>
    </row>
    <row r="22" spans="1:16" s="22" customFormat="1" ht="12.75">
      <c r="A22" s="356"/>
      <c r="B22" s="357" t="s">
        <v>122</v>
      </c>
      <c r="C22" s="358">
        <f t="shared" si="0"/>
        <v>17</v>
      </c>
      <c r="D22" s="359"/>
      <c r="E22" s="360">
        <v>1</v>
      </c>
      <c r="F22" s="360"/>
      <c r="G22" s="360"/>
      <c r="H22" s="361">
        <v>6</v>
      </c>
      <c r="I22" s="358">
        <f t="shared" si="1"/>
        <v>7</v>
      </c>
      <c r="J22" s="359"/>
      <c r="K22" s="360"/>
      <c r="L22" s="360">
        <v>1</v>
      </c>
      <c r="M22" s="360">
        <v>9</v>
      </c>
      <c r="N22" s="360"/>
      <c r="O22" s="362"/>
      <c r="P22" s="363">
        <f t="shared" si="2"/>
        <v>10</v>
      </c>
    </row>
    <row r="23" spans="1:16" s="22" customFormat="1" ht="12.75">
      <c r="A23" s="356"/>
      <c r="B23" s="357" t="s">
        <v>168</v>
      </c>
      <c r="C23" s="358">
        <f t="shared" si="0"/>
        <v>6</v>
      </c>
      <c r="D23" s="364"/>
      <c r="E23" s="365">
        <v>3</v>
      </c>
      <c r="F23" s="365">
        <v>3</v>
      </c>
      <c r="G23" s="365"/>
      <c r="H23" s="366"/>
      <c r="I23" s="367">
        <f t="shared" si="1"/>
        <v>6</v>
      </c>
      <c r="J23" s="364"/>
      <c r="K23" s="365"/>
      <c r="L23" s="365"/>
      <c r="M23" s="365"/>
      <c r="N23" s="365"/>
      <c r="O23" s="368"/>
      <c r="P23" s="363">
        <f t="shared" si="2"/>
        <v>0</v>
      </c>
    </row>
    <row r="24" spans="1:16" s="22" customFormat="1" ht="12.75">
      <c r="A24" s="356"/>
      <c r="B24" s="357" t="s">
        <v>169</v>
      </c>
      <c r="C24" s="358">
        <f t="shared" si="0"/>
        <v>1</v>
      </c>
      <c r="D24" s="359"/>
      <c r="E24" s="360"/>
      <c r="F24" s="360"/>
      <c r="G24" s="360"/>
      <c r="H24" s="361">
        <v>1</v>
      </c>
      <c r="I24" s="358">
        <f t="shared" si="1"/>
        <v>1</v>
      </c>
      <c r="J24" s="359"/>
      <c r="K24" s="360"/>
      <c r="L24" s="360"/>
      <c r="M24" s="360"/>
      <c r="N24" s="360"/>
      <c r="O24" s="362"/>
      <c r="P24" s="363">
        <f t="shared" si="2"/>
        <v>0</v>
      </c>
    </row>
    <row r="25" spans="1:16" s="22" customFormat="1" ht="12.75">
      <c r="A25" s="356"/>
      <c r="B25" s="357" t="s">
        <v>101</v>
      </c>
      <c r="C25" s="358">
        <f t="shared" si="0"/>
        <v>104</v>
      </c>
      <c r="D25" s="364"/>
      <c r="E25" s="365">
        <v>28</v>
      </c>
      <c r="F25" s="365">
        <v>2</v>
      </c>
      <c r="G25" s="365"/>
      <c r="H25" s="366"/>
      <c r="I25" s="367">
        <f t="shared" si="1"/>
        <v>30</v>
      </c>
      <c r="J25" s="364">
        <v>33</v>
      </c>
      <c r="K25" s="365"/>
      <c r="L25" s="365">
        <v>7</v>
      </c>
      <c r="M25" s="365">
        <v>18</v>
      </c>
      <c r="N25" s="365">
        <v>16</v>
      </c>
      <c r="O25" s="368"/>
      <c r="P25" s="363">
        <f t="shared" si="2"/>
        <v>74</v>
      </c>
    </row>
    <row r="26" spans="1:16" s="22" customFormat="1" ht="12.75">
      <c r="A26" s="356"/>
      <c r="B26" s="357" t="s">
        <v>157</v>
      </c>
      <c r="C26" s="358">
        <f t="shared" si="0"/>
        <v>3</v>
      </c>
      <c r="D26" s="359"/>
      <c r="E26" s="360"/>
      <c r="F26" s="360">
        <v>1</v>
      </c>
      <c r="G26" s="360"/>
      <c r="H26" s="361"/>
      <c r="I26" s="358">
        <f t="shared" si="1"/>
        <v>1</v>
      </c>
      <c r="J26" s="359"/>
      <c r="K26" s="360"/>
      <c r="L26" s="360"/>
      <c r="M26" s="360">
        <v>2</v>
      </c>
      <c r="N26" s="360"/>
      <c r="O26" s="362"/>
      <c r="P26" s="363">
        <f t="shared" si="2"/>
        <v>2</v>
      </c>
    </row>
    <row r="27" spans="1:16" s="22" customFormat="1" ht="12.75">
      <c r="A27" s="356"/>
      <c r="B27" s="357" t="s">
        <v>170</v>
      </c>
      <c r="C27" s="358">
        <f t="shared" si="0"/>
        <v>1</v>
      </c>
      <c r="D27" s="364"/>
      <c r="E27" s="365"/>
      <c r="F27" s="365"/>
      <c r="G27" s="365"/>
      <c r="H27" s="366"/>
      <c r="I27" s="367">
        <f t="shared" si="1"/>
        <v>0</v>
      </c>
      <c r="J27" s="364"/>
      <c r="K27" s="365"/>
      <c r="L27" s="365"/>
      <c r="M27" s="365">
        <v>1</v>
      </c>
      <c r="N27" s="365"/>
      <c r="O27" s="368"/>
      <c r="P27" s="363">
        <f t="shared" si="2"/>
        <v>1</v>
      </c>
    </row>
    <row r="28" spans="1:16" s="22" customFormat="1" ht="12.75">
      <c r="A28" s="356"/>
      <c r="B28" s="357" t="s">
        <v>171</v>
      </c>
      <c r="C28" s="358">
        <f t="shared" si="0"/>
        <v>1</v>
      </c>
      <c r="D28" s="359"/>
      <c r="E28" s="360"/>
      <c r="F28" s="360"/>
      <c r="G28" s="360"/>
      <c r="H28" s="361"/>
      <c r="I28" s="358">
        <f t="shared" si="1"/>
        <v>0</v>
      </c>
      <c r="J28" s="359"/>
      <c r="K28" s="360"/>
      <c r="L28" s="360"/>
      <c r="M28" s="360">
        <v>1</v>
      </c>
      <c r="N28" s="360"/>
      <c r="O28" s="362"/>
      <c r="P28" s="363">
        <f t="shared" si="2"/>
        <v>1</v>
      </c>
    </row>
    <row r="29" spans="1:16" s="22" customFormat="1" ht="12.75">
      <c r="A29" s="356"/>
      <c r="B29" s="178" t="s">
        <v>102</v>
      </c>
      <c r="C29" s="358">
        <f t="shared" si="0"/>
        <v>35</v>
      </c>
      <c r="D29" s="359"/>
      <c r="E29" s="360"/>
      <c r="F29" s="360"/>
      <c r="G29" s="360"/>
      <c r="H29" s="361"/>
      <c r="I29" s="358">
        <f t="shared" si="1"/>
        <v>0</v>
      </c>
      <c r="J29" s="359"/>
      <c r="K29" s="360"/>
      <c r="L29" s="360">
        <v>2</v>
      </c>
      <c r="M29" s="360">
        <v>19</v>
      </c>
      <c r="N29" s="360"/>
      <c r="O29" s="362">
        <v>14</v>
      </c>
      <c r="P29" s="363">
        <f t="shared" si="2"/>
        <v>35</v>
      </c>
    </row>
    <row r="30" spans="1:16" s="22" customFormat="1" ht="12.75">
      <c r="A30" s="356"/>
      <c r="B30" s="357" t="s">
        <v>103</v>
      </c>
      <c r="C30" s="358">
        <f t="shared" si="0"/>
        <v>16</v>
      </c>
      <c r="D30" s="364"/>
      <c r="E30" s="365"/>
      <c r="F30" s="365">
        <v>12</v>
      </c>
      <c r="G30" s="365"/>
      <c r="H30" s="366">
        <v>2</v>
      </c>
      <c r="I30" s="367">
        <f t="shared" si="1"/>
        <v>14</v>
      </c>
      <c r="J30" s="364"/>
      <c r="K30" s="365"/>
      <c r="L30" s="365"/>
      <c r="M30" s="365"/>
      <c r="N30" s="365"/>
      <c r="O30" s="368">
        <v>2</v>
      </c>
      <c r="P30" s="363">
        <f t="shared" si="2"/>
        <v>2</v>
      </c>
    </row>
    <row r="31" spans="1:16" s="22" customFormat="1" ht="12.75">
      <c r="A31" s="356"/>
      <c r="B31" s="357" t="s">
        <v>104</v>
      </c>
      <c r="C31" s="358">
        <f t="shared" si="0"/>
        <v>13</v>
      </c>
      <c r="D31" s="359"/>
      <c r="E31" s="360">
        <v>1</v>
      </c>
      <c r="F31" s="360"/>
      <c r="G31" s="360"/>
      <c r="H31" s="361">
        <v>1</v>
      </c>
      <c r="I31" s="358">
        <f t="shared" si="1"/>
        <v>2</v>
      </c>
      <c r="J31" s="359"/>
      <c r="K31" s="360"/>
      <c r="L31" s="360"/>
      <c r="M31" s="360">
        <v>4</v>
      </c>
      <c r="N31" s="360">
        <v>2</v>
      </c>
      <c r="O31" s="362">
        <v>5</v>
      </c>
      <c r="P31" s="363">
        <f t="shared" si="2"/>
        <v>11</v>
      </c>
    </row>
    <row r="32" spans="1:16" s="22" customFormat="1" ht="12.75">
      <c r="A32" s="356"/>
      <c r="B32" s="357" t="s">
        <v>172</v>
      </c>
      <c r="C32" s="358">
        <f t="shared" si="0"/>
        <v>1</v>
      </c>
      <c r="D32" s="364"/>
      <c r="E32" s="365"/>
      <c r="F32" s="365"/>
      <c r="G32" s="365"/>
      <c r="H32" s="366"/>
      <c r="I32" s="367">
        <f t="shared" si="1"/>
        <v>0</v>
      </c>
      <c r="J32" s="364"/>
      <c r="K32" s="365">
        <v>1</v>
      </c>
      <c r="L32" s="365"/>
      <c r="M32" s="365"/>
      <c r="N32" s="365"/>
      <c r="O32" s="368"/>
      <c r="P32" s="363">
        <f t="shared" si="2"/>
        <v>1</v>
      </c>
    </row>
    <row r="33" spans="2:16" s="22" customFormat="1" ht="12.75">
      <c r="B33" s="357" t="s">
        <v>203</v>
      </c>
      <c r="C33" s="358">
        <f t="shared" si="0"/>
        <v>1</v>
      </c>
      <c r="D33" s="359"/>
      <c r="E33" s="360"/>
      <c r="F33" s="360"/>
      <c r="G33" s="360">
        <v>1</v>
      </c>
      <c r="H33" s="361"/>
      <c r="I33" s="358">
        <f t="shared" si="1"/>
        <v>1</v>
      </c>
      <c r="J33" s="359"/>
      <c r="K33" s="360"/>
      <c r="L33" s="360"/>
      <c r="M33" s="360"/>
      <c r="N33" s="360"/>
      <c r="O33" s="362"/>
      <c r="P33" s="363">
        <f>SUM(J33:O33)</f>
        <v>0</v>
      </c>
    </row>
    <row r="34" spans="1:16" s="22" customFormat="1" ht="12.75">
      <c r="A34" s="356"/>
      <c r="B34" s="357" t="s">
        <v>148</v>
      </c>
      <c r="C34" s="358">
        <f t="shared" si="0"/>
        <v>4</v>
      </c>
      <c r="D34" s="359"/>
      <c r="E34" s="360"/>
      <c r="F34" s="360"/>
      <c r="G34" s="360"/>
      <c r="H34" s="361"/>
      <c r="I34" s="358">
        <f>SUM(D34:H34)</f>
        <v>0</v>
      </c>
      <c r="J34" s="359">
        <v>1</v>
      </c>
      <c r="K34" s="360"/>
      <c r="L34" s="360"/>
      <c r="M34" s="360">
        <v>3</v>
      </c>
      <c r="N34" s="360"/>
      <c r="O34" s="362"/>
      <c r="P34" s="363">
        <f>SUM(J34:O34)</f>
        <v>4</v>
      </c>
    </row>
    <row r="35" spans="1:16" s="22" customFormat="1" ht="12.75">
      <c r="A35" s="356"/>
      <c r="B35" s="357" t="s">
        <v>158</v>
      </c>
      <c r="C35" s="358">
        <f t="shared" si="0"/>
        <v>8</v>
      </c>
      <c r="D35" s="359"/>
      <c r="E35" s="360"/>
      <c r="F35" s="360">
        <v>1</v>
      </c>
      <c r="G35" s="360"/>
      <c r="H35" s="361">
        <v>3</v>
      </c>
      <c r="I35" s="358">
        <f t="shared" si="1"/>
        <v>4</v>
      </c>
      <c r="J35" s="359">
        <v>3</v>
      </c>
      <c r="K35" s="360"/>
      <c r="L35" s="360"/>
      <c r="M35" s="360">
        <v>1</v>
      </c>
      <c r="N35" s="360"/>
      <c r="O35" s="362"/>
      <c r="P35" s="363">
        <f aca="true" t="shared" si="3" ref="P35:P73">SUM(J35:O35)</f>
        <v>4</v>
      </c>
    </row>
    <row r="36" spans="1:19" s="22" customFormat="1" ht="12.75">
      <c r="A36" s="356"/>
      <c r="B36" s="357" t="s">
        <v>149</v>
      </c>
      <c r="C36" s="358">
        <f t="shared" si="0"/>
        <v>6</v>
      </c>
      <c r="D36" s="364"/>
      <c r="E36" s="365"/>
      <c r="F36" s="365"/>
      <c r="G36" s="365"/>
      <c r="H36" s="366"/>
      <c r="I36" s="367">
        <f t="shared" si="1"/>
        <v>0</v>
      </c>
      <c r="J36" s="364"/>
      <c r="K36" s="365"/>
      <c r="L36" s="365">
        <v>3</v>
      </c>
      <c r="M36" s="365">
        <v>3</v>
      </c>
      <c r="N36" s="365"/>
      <c r="O36" s="368"/>
      <c r="P36" s="369">
        <f t="shared" si="3"/>
        <v>6</v>
      </c>
      <c r="R36"/>
      <c r="S36"/>
    </row>
    <row r="37" spans="1:19" s="22" customFormat="1" ht="12.75">
      <c r="A37" s="356"/>
      <c r="B37" s="357" t="s">
        <v>173</v>
      </c>
      <c r="C37" s="358">
        <f t="shared" si="0"/>
        <v>5</v>
      </c>
      <c r="D37" s="364"/>
      <c r="E37" s="365"/>
      <c r="F37" s="365"/>
      <c r="G37" s="365"/>
      <c r="H37" s="366"/>
      <c r="I37" s="367">
        <f t="shared" si="1"/>
        <v>0</v>
      </c>
      <c r="J37" s="364"/>
      <c r="K37" s="365"/>
      <c r="L37" s="365"/>
      <c r="M37" s="365">
        <v>5</v>
      </c>
      <c r="N37" s="365"/>
      <c r="O37" s="368"/>
      <c r="P37" s="369">
        <f t="shared" si="3"/>
        <v>5</v>
      </c>
      <c r="R37"/>
      <c r="S37"/>
    </row>
    <row r="38" spans="1:19" s="22" customFormat="1" ht="12.75">
      <c r="A38" s="356"/>
      <c r="B38" s="357" t="s">
        <v>174</v>
      </c>
      <c r="C38" s="358">
        <f t="shared" si="0"/>
        <v>2</v>
      </c>
      <c r="D38" s="359"/>
      <c r="E38" s="360"/>
      <c r="F38" s="360"/>
      <c r="G38" s="360"/>
      <c r="H38" s="361"/>
      <c r="I38" s="358">
        <f t="shared" si="1"/>
        <v>0</v>
      </c>
      <c r="J38" s="359"/>
      <c r="K38" s="360"/>
      <c r="L38" s="360"/>
      <c r="M38" s="360">
        <v>2</v>
      </c>
      <c r="N38" s="360"/>
      <c r="O38" s="362"/>
      <c r="P38" s="363">
        <f t="shared" si="3"/>
        <v>2</v>
      </c>
      <c r="R38"/>
      <c r="S38"/>
    </row>
    <row r="39" spans="1:19" s="22" customFormat="1" ht="12.75">
      <c r="A39" s="356"/>
      <c r="B39" s="357" t="s">
        <v>136</v>
      </c>
      <c r="C39" s="358">
        <f t="shared" si="0"/>
        <v>11</v>
      </c>
      <c r="D39" s="364"/>
      <c r="E39" s="365"/>
      <c r="F39" s="365"/>
      <c r="G39" s="365"/>
      <c r="H39" s="366">
        <v>6</v>
      </c>
      <c r="I39" s="367">
        <f t="shared" si="1"/>
        <v>6</v>
      </c>
      <c r="J39" s="364"/>
      <c r="K39" s="365"/>
      <c r="L39" s="365"/>
      <c r="M39" s="365">
        <v>5</v>
      </c>
      <c r="N39" s="365"/>
      <c r="O39" s="368"/>
      <c r="P39" s="369">
        <f t="shared" si="3"/>
        <v>5</v>
      </c>
      <c r="R39"/>
      <c r="S39"/>
    </row>
    <row r="40" spans="1:19" s="22" customFormat="1" ht="12.75">
      <c r="A40" s="356"/>
      <c r="B40" s="357" t="s">
        <v>204</v>
      </c>
      <c r="C40" s="358">
        <f t="shared" si="0"/>
        <v>1</v>
      </c>
      <c r="D40" s="359"/>
      <c r="E40" s="360"/>
      <c r="F40" s="360"/>
      <c r="G40" s="360"/>
      <c r="H40" s="361"/>
      <c r="I40" s="358">
        <f t="shared" si="1"/>
        <v>0</v>
      </c>
      <c r="J40" s="359"/>
      <c r="K40" s="360"/>
      <c r="L40" s="360"/>
      <c r="M40" s="360"/>
      <c r="N40" s="360"/>
      <c r="O40" s="362">
        <v>1</v>
      </c>
      <c r="P40" s="363">
        <f t="shared" si="3"/>
        <v>1</v>
      </c>
      <c r="R40"/>
      <c r="S40" s="386"/>
    </row>
    <row r="41" spans="1:19" s="22" customFormat="1" ht="12.75">
      <c r="A41" s="356"/>
      <c r="B41" s="357" t="s">
        <v>175</v>
      </c>
      <c r="C41" s="358">
        <f t="shared" si="0"/>
        <v>3</v>
      </c>
      <c r="D41" s="364"/>
      <c r="E41" s="365"/>
      <c r="F41" s="365"/>
      <c r="G41" s="365"/>
      <c r="H41" s="366"/>
      <c r="I41" s="367">
        <f t="shared" si="1"/>
        <v>0</v>
      </c>
      <c r="J41" s="364"/>
      <c r="K41" s="365"/>
      <c r="L41" s="365"/>
      <c r="M41" s="365">
        <v>3</v>
      </c>
      <c r="N41" s="365"/>
      <c r="O41" s="368"/>
      <c r="P41" s="369">
        <f t="shared" si="3"/>
        <v>3</v>
      </c>
      <c r="R41"/>
      <c r="S41" s="386"/>
    </row>
    <row r="42" spans="1:19" s="22" customFormat="1" ht="12.75">
      <c r="A42" s="356"/>
      <c r="B42" s="357" t="s">
        <v>123</v>
      </c>
      <c r="C42" s="358">
        <f t="shared" si="0"/>
        <v>2</v>
      </c>
      <c r="D42" s="364"/>
      <c r="E42" s="365"/>
      <c r="F42" s="365"/>
      <c r="G42" s="365"/>
      <c r="H42" s="366"/>
      <c r="I42" s="367">
        <f t="shared" si="1"/>
        <v>0</v>
      </c>
      <c r="J42" s="364"/>
      <c r="K42" s="365"/>
      <c r="L42" s="365">
        <v>1</v>
      </c>
      <c r="M42" s="365">
        <v>1</v>
      </c>
      <c r="N42" s="365"/>
      <c r="O42" s="368"/>
      <c r="P42" s="369">
        <f t="shared" si="3"/>
        <v>2</v>
      </c>
      <c r="R42"/>
      <c r="S42" s="386"/>
    </row>
    <row r="43" spans="1:19" s="22" customFormat="1" ht="12.75">
      <c r="A43" s="356"/>
      <c r="B43" s="357" t="s">
        <v>105</v>
      </c>
      <c r="C43" s="358">
        <f t="shared" si="0"/>
        <v>24</v>
      </c>
      <c r="D43" s="359">
        <v>3</v>
      </c>
      <c r="E43" s="360"/>
      <c r="F43" s="360">
        <v>12</v>
      </c>
      <c r="G43" s="360"/>
      <c r="H43" s="361">
        <v>2</v>
      </c>
      <c r="I43" s="358">
        <f t="shared" si="1"/>
        <v>17</v>
      </c>
      <c r="J43" s="359"/>
      <c r="K43" s="360"/>
      <c r="L43" s="360">
        <v>1</v>
      </c>
      <c r="M43" s="360">
        <v>6</v>
      </c>
      <c r="N43" s="360"/>
      <c r="O43" s="362"/>
      <c r="P43" s="363">
        <f t="shared" si="3"/>
        <v>7</v>
      </c>
      <c r="R43"/>
      <c r="S43" s="386"/>
    </row>
    <row r="44" spans="1:19" s="22" customFormat="1" ht="12.75">
      <c r="A44" s="356"/>
      <c r="B44" s="357" t="s">
        <v>176</v>
      </c>
      <c r="C44" s="358">
        <f t="shared" si="0"/>
        <v>2</v>
      </c>
      <c r="D44" s="364"/>
      <c r="E44" s="365"/>
      <c r="F44" s="365"/>
      <c r="G44" s="365"/>
      <c r="H44" s="366"/>
      <c r="I44" s="367">
        <f t="shared" si="1"/>
        <v>0</v>
      </c>
      <c r="J44" s="364"/>
      <c r="K44" s="365">
        <v>1</v>
      </c>
      <c r="L44" s="365"/>
      <c r="M44" s="365">
        <v>1</v>
      </c>
      <c r="N44" s="365"/>
      <c r="O44" s="368"/>
      <c r="P44" s="363">
        <f t="shared" si="3"/>
        <v>2</v>
      </c>
      <c r="R44"/>
      <c r="S44" s="386"/>
    </row>
    <row r="45" spans="1:19" s="22" customFormat="1" ht="12" customHeight="1">
      <c r="A45" s="356"/>
      <c r="B45" s="384" t="s">
        <v>205</v>
      </c>
      <c r="C45" s="358">
        <f t="shared" si="0"/>
        <v>1</v>
      </c>
      <c r="D45" s="364"/>
      <c r="E45" s="365"/>
      <c r="F45" s="365"/>
      <c r="G45" s="365"/>
      <c r="H45" s="366"/>
      <c r="I45" s="367"/>
      <c r="J45" s="364"/>
      <c r="K45" s="365"/>
      <c r="L45" s="365"/>
      <c r="M45" s="365">
        <v>1</v>
      </c>
      <c r="N45" s="365"/>
      <c r="O45" s="368"/>
      <c r="P45" s="363">
        <f t="shared" si="3"/>
        <v>1</v>
      </c>
      <c r="R45"/>
      <c r="S45" s="386"/>
    </row>
    <row r="46" spans="2:19" s="22" customFormat="1" ht="12.75">
      <c r="B46" s="384" t="s">
        <v>177</v>
      </c>
      <c r="C46" s="358">
        <f t="shared" si="0"/>
        <v>1</v>
      </c>
      <c r="D46" s="359"/>
      <c r="E46" s="360"/>
      <c r="F46" s="360"/>
      <c r="G46" s="360"/>
      <c r="H46" s="361"/>
      <c r="I46" s="358">
        <f t="shared" si="1"/>
        <v>0</v>
      </c>
      <c r="J46" s="359"/>
      <c r="K46" s="360"/>
      <c r="L46" s="360"/>
      <c r="M46" s="360">
        <v>1</v>
      </c>
      <c r="N46" s="360"/>
      <c r="O46" s="362"/>
      <c r="P46" s="363">
        <f t="shared" si="3"/>
        <v>1</v>
      </c>
      <c r="R46"/>
      <c r="S46" s="386"/>
    </row>
    <row r="47" spans="1:19" s="22" customFormat="1" ht="12.75">
      <c r="A47" s="356"/>
      <c r="B47" s="357" t="s">
        <v>164</v>
      </c>
      <c r="C47" s="358">
        <f t="shared" si="0"/>
        <v>1</v>
      </c>
      <c r="D47" s="364"/>
      <c r="E47" s="365"/>
      <c r="F47" s="365"/>
      <c r="G47" s="365"/>
      <c r="H47" s="366"/>
      <c r="I47" s="367">
        <f t="shared" si="1"/>
        <v>0</v>
      </c>
      <c r="J47" s="364"/>
      <c r="K47" s="365"/>
      <c r="L47" s="365"/>
      <c r="M47" s="365">
        <v>1</v>
      </c>
      <c r="N47" s="365"/>
      <c r="O47" s="368"/>
      <c r="P47" s="363">
        <f t="shared" si="3"/>
        <v>1</v>
      </c>
      <c r="R47"/>
      <c r="S47" s="386"/>
    </row>
    <row r="48" spans="1:19" s="22" customFormat="1" ht="12.75">
      <c r="A48" s="356"/>
      <c r="B48" s="357" t="s">
        <v>145</v>
      </c>
      <c r="C48" s="358">
        <f t="shared" si="0"/>
        <v>6</v>
      </c>
      <c r="D48" s="359"/>
      <c r="E48" s="360">
        <v>1</v>
      </c>
      <c r="F48" s="360"/>
      <c r="G48" s="360"/>
      <c r="H48" s="361">
        <v>2</v>
      </c>
      <c r="I48" s="358">
        <f t="shared" si="1"/>
        <v>3</v>
      </c>
      <c r="J48" s="359"/>
      <c r="K48" s="360"/>
      <c r="L48" s="360">
        <v>2</v>
      </c>
      <c r="M48" s="360">
        <v>1</v>
      </c>
      <c r="N48" s="360"/>
      <c r="O48" s="362"/>
      <c r="P48" s="363">
        <f t="shared" si="3"/>
        <v>3</v>
      </c>
      <c r="R48"/>
      <c r="S48" s="386"/>
    </row>
    <row r="49" spans="1:19" s="22" customFormat="1" ht="12.75">
      <c r="A49" s="356"/>
      <c r="B49" s="357" t="s">
        <v>106</v>
      </c>
      <c r="C49" s="358">
        <f t="shared" si="0"/>
        <v>14</v>
      </c>
      <c r="D49" s="364"/>
      <c r="E49" s="365"/>
      <c r="F49" s="365"/>
      <c r="G49" s="365"/>
      <c r="H49" s="366">
        <v>4</v>
      </c>
      <c r="I49" s="367">
        <f t="shared" si="1"/>
        <v>4</v>
      </c>
      <c r="J49" s="364"/>
      <c r="K49" s="365"/>
      <c r="L49" s="365">
        <v>2</v>
      </c>
      <c r="M49" s="365">
        <v>4</v>
      </c>
      <c r="N49" s="365"/>
      <c r="O49" s="368">
        <v>4</v>
      </c>
      <c r="P49" s="363">
        <f t="shared" si="3"/>
        <v>10</v>
      </c>
      <c r="R49"/>
      <c r="S49" s="386"/>
    </row>
    <row r="50" spans="1:19" s="22" customFormat="1" ht="12.75">
      <c r="A50" s="356"/>
      <c r="B50" s="357" t="s">
        <v>206</v>
      </c>
      <c r="C50" s="358">
        <f t="shared" si="0"/>
        <v>2</v>
      </c>
      <c r="D50" s="359"/>
      <c r="E50" s="360"/>
      <c r="F50" s="360"/>
      <c r="G50" s="360"/>
      <c r="H50" s="361"/>
      <c r="I50" s="358">
        <f t="shared" si="1"/>
        <v>0</v>
      </c>
      <c r="J50" s="359"/>
      <c r="K50" s="360"/>
      <c r="L50" s="360"/>
      <c r="M50" s="360">
        <v>2</v>
      </c>
      <c r="N50" s="360"/>
      <c r="O50" s="362"/>
      <c r="P50" s="363">
        <f t="shared" si="3"/>
        <v>2</v>
      </c>
      <c r="R50"/>
      <c r="S50" s="386"/>
    </row>
    <row r="51" spans="1:19" s="22" customFormat="1" ht="12.75">
      <c r="A51" s="356"/>
      <c r="B51" s="357" t="s">
        <v>178</v>
      </c>
      <c r="C51" s="358">
        <f t="shared" si="0"/>
        <v>1</v>
      </c>
      <c r="D51" s="364"/>
      <c r="E51" s="365"/>
      <c r="F51" s="365"/>
      <c r="G51" s="365"/>
      <c r="H51" s="366"/>
      <c r="I51" s="367">
        <f t="shared" si="1"/>
        <v>0</v>
      </c>
      <c r="J51" s="364"/>
      <c r="K51" s="365"/>
      <c r="L51" s="365"/>
      <c r="M51" s="365">
        <v>1</v>
      </c>
      <c r="N51" s="365"/>
      <c r="O51" s="368"/>
      <c r="P51" s="363">
        <f t="shared" si="3"/>
        <v>1</v>
      </c>
      <c r="R51"/>
      <c r="S51" s="386"/>
    </row>
    <row r="52" spans="1:19" s="22" customFormat="1" ht="12.75">
      <c r="A52" s="356"/>
      <c r="B52" s="357" t="s">
        <v>150</v>
      </c>
      <c r="C52" s="358">
        <f t="shared" si="0"/>
        <v>132</v>
      </c>
      <c r="D52" s="359"/>
      <c r="E52" s="360"/>
      <c r="F52" s="360"/>
      <c r="G52" s="360"/>
      <c r="H52" s="361">
        <v>2</v>
      </c>
      <c r="I52" s="358">
        <f t="shared" si="1"/>
        <v>2</v>
      </c>
      <c r="J52" s="359"/>
      <c r="K52" s="360"/>
      <c r="L52" s="360">
        <v>7</v>
      </c>
      <c r="M52" s="360">
        <v>40</v>
      </c>
      <c r="N52" s="360"/>
      <c r="O52" s="362">
        <v>83</v>
      </c>
      <c r="P52" s="363">
        <f t="shared" si="3"/>
        <v>130</v>
      </c>
      <c r="R52"/>
      <c r="S52"/>
    </row>
    <row r="53" spans="1:19" s="22" customFormat="1" ht="12.75">
      <c r="A53" s="356"/>
      <c r="B53" s="357" t="s">
        <v>179</v>
      </c>
      <c r="C53" s="358">
        <f t="shared" si="0"/>
        <v>2</v>
      </c>
      <c r="D53" s="364"/>
      <c r="E53" s="365">
        <v>1</v>
      </c>
      <c r="F53" s="365"/>
      <c r="G53" s="365"/>
      <c r="H53" s="366"/>
      <c r="I53" s="367">
        <f t="shared" si="1"/>
        <v>1</v>
      </c>
      <c r="J53" s="364"/>
      <c r="K53" s="365"/>
      <c r="L53" s="365"/>
      <c r="M53" s="365">
        <v>1</v>
      </c>
      <c r="N53" s="365"/>
      <c r="O53" s="368"/>
      <c r="P53" s="363">
        <f t="shared" si="3"/>
        <v>1</v>
      </c>
      <c r="R53"/>
      <c r="S53" s="386"/>
    </row>
    <row r="54" spans="1:19" s="22" customFormat="1" ht="12.75">
      <c r="A54" s="356"/>
      <c r="B54" s="357" t="s">
        <v>207</v>
      </c>
      <c r="C54" s="358">
        <f t="shared" si="0"/>
        <v>1</v>
      </c>
      <c r="D54" s="359"/>
      <c r="E54" s="360"/>
      <c r="F54" s="360"/>
      <c r="G54" s="360"/>
      <c r="H54" s="361"/>
      <c r="I54" s="358">
        <f t="shared" si="1"/>
        <v>0</v>
      </c>
      <c r="J54" s="359"/>
      <c r="K54" s="360"/>
      <c r="L54" s="360"/>
      <c r="M54" s="360">
        <v>1</v>
      </c>
      <c r="N54" s="360"/>
      <c r="O54" s="362"/>
      <c r="P54" s="363">
        <f t="shared" si="3"/>
        <v>1</v>
      </c>
      <c r="R54"/>
      <c r="S54" s="386"/>
    </row>
    <row r="55" spans="1:19" s="22" customFormat="1" ht="12.75">
      <c r="A55" s="356"/>
      <c r="B55" s="357" t="s">
        <v>137</v>
      </c>
      <c r="C55" s="358">
        <f t="shared" si="0"/>
        <v>3</v>
      </c>
      <c r="D55" s="364"/>
      <c r="E55" s="365"/>
      <c r="F55" s="365"/>
      <c r="G55" s="365"/>
      <c r="H55" s="366"/>
      <c r="I55" s="367">
        <f t="shared" si="1"/>
        <v>0</v>
      </c>
      <c r="J55" s="364"/>
      <c r="K55" s="365"/>
      <c r="L55" s="365"/>
      <c r="M55" s="365"/>
      <c r="N55" s="365"/>
      <c r="O55" s="368">
        <v>3</v>
      </c>
      <c r="P55" s="363">
        <f t="shared" si="3"/>
        <v>3</v>
      </c>
      <c r="R55"/>
      <c r="S55" s="386"/>
    </row>
    <row r="56" spans="1:19" s="22" customFormat="1" ht="12.75">
      <c r="A56" s="356"/>
      <c r="B56" s="357" t="s">
        <v>107</v>
      </c>
      <c r="C56" s="358">
        <f t="shared" si="0"/>
        <v>154</v>
      </c>
      <c r="D56" s="359">
        <v>2</v>
      </c>
      <c r="E56" s="360">
        <v>46</v>
      </c>
      <c r="F56" s="360">
        <v>8</v>
      </c>
      <c r="G56" s="360"/>
      <c r="H56" s="361">
        <v>3</v>
      </c>
      <c r="I56" s="358">
        <f t="shared" si="1"/>
        <v>59</v>
      </c>
      <c r="J56" s="359">
        <v>25</v>
      </c>
      <c r="K56" s="360"/>
      <c r="L56" s="360">
        <v>21</v>
      </c>
      <c r="M56" s="360">
        <v>49</v>
      </c>
      <c r="N56" s="360"/>
      <c r="O56" s="362"/>
      <c r="P56" s="363">
        <f t="shared" si="3"/>
        <v>95</v>
      </c>
      <c r="R56"/>
      <c r="S56" s="386"/>
    </row>
    <row r="57" spans="1:19" s="22" customFormat="1" ht="12.75" customHeight="1">
      <c r="A57" s="356"/>
      <c r="B57" s="357" t="s">
        <v>180</v>
      </c>
      <c r="C57" s="358">
        <f t="shared" si="0"/>
        <v>2</v>
      </c>
      <c r="D57" s="364"/>
      <c r="E57" s="365"/>
      <c r="F57" s="365">
        <v>1</v>
      </c>
      <c r="G57" s="365"/>
      <c r="H57" s="366"/>
      <c r="I57" s="367">
        <f t="shared" si="1"/>
        <v>1</v>
      </c>
      <c r="J57" s="364"/>
      <c r="K57" s="365"/>
      <c r="L57" s="365">
        <v>1</v>
      </c>
      <c r="M57" s="365"/>
      <c r="N57" s="365"/>
      <c r="O57" s="368"/>
      <c r="P57" s="369">
        <f t="shared" si="3"/>
        <v>1</v>
      </c>
      <c r="R57"/>
      <c r="S57" s="386"/>
    </row>
    <row r="58" spans="1:19" s="22" customFormat="1" ht="12.75" customHeight="1">
      <c r="A58" s="356"/>
      <c r="B58" s="357" t="s">
        <v>208</v>
      </c>
      <c r="C58" s="358">
        <f t="shared" si="0"/>
        <v>4</v>
      </c>
      <c r="D58" s="359"/>
      <c r="E58" s="360"/>
      <c r="F58" s="360">
        <v>4</v>
      </c>
      <c r="G58" s="360"/>
      <c r="H58" s="361"/>
      <c r="I58" s="358">
        <f t="shared" si="1"/>
        <v>4</v>
      </c>
      <c r="J58" s="359"/>
      <c r="K58" s="360"/>
      <c r="L58" s="360"/>
      <c r="M58" s="360"/>
      <c r="N58" s="360"/>
      <c r="O58" s="362"/>
      <c r="P58" s="363">
        <f t="shared" si="3"/>
        <v>0</v>
      </c>
      <c r="R58"/>
      <c r="S58" s="386"/>
    </row>
    <row r="59" spans="1:19" s="22" customFormat="1" ht="12.75" customHeight="1">
      <c r="A59" s="356"/>
      <c r="B59" s="357" t="s">
        <v>124</v>
      </c>
      <c r="C59" s="358">
        <f t="shared" si="0"/>
        <v>7</v>
      </c>
      <c r="D59" s="364"/>
      <c r="E59" s="365"/>
      <c r="F59" s="365"/>
      <c r="G59" s="365"/>
      <c r="H59" s="366"/>
      <c r="I59" s="367">
        <f t="shared" si="1"/>
        <v>0</v>
      </c>
      <c r="J59" s="364"/>
      <c r="K59" s="365"/>
      <c r="L59" s="365"/>
      <c r="M59" s="365">
        <v>7</v>
      </c>
      <c r="N59" s="365"/>
      <c r="O59" s="368"/>
      <c r="P59" s="369">
        <f t="shared" si="3"/>
        <v>7</v>
      </c>
      <c r="R59"/>
      <c r="S59" s="386"/>
    </row>
    <row r="60" spans="1:19" s="22" customFormat="1" ht="12.75" customHeight="1">
      <c r="A60" s="356"/>
      <c r="B60" s="357" t="s">
        <v>108</v>
      </c>
      <c r="C60" s="358">
        <f t="shared" si="0"/>
        <v>17</v>
      </c>
      <c r="D60" s="359"/>
      <c r="E60" s="360"/>
      <c r="F60" s="360">
        <v>1</v>
      </c>
      <c r="G60" s="360"/>
      <c r="H60" s="361">
        <v>11</v>
      </c>
      <c r="I60" s="358">
        <f t="shared" si="1"/>
        <v>12</v>
      </c>
      <c r="J60" s="359"/>
      <c r="K60" s="360">
        <v>1</v>
      </c>
      <c r="L60" s="360">
        <v>1</v>
      </c>
      <c r="M60" s="360">
        <v>2</v>
      </c>
      <c r="N60" s="360"/>
      <c r="O60" s="362">
        <v>1</v>
      </c>
      <c r="P60" s="363">
        <f t="shared" si="3"/>
        <v>5</v>
      </c>
      <c r="R60"/>
      <c r="S60"/>
    </row>
    <row r="61" spans="1:19" s="22" customFormat="1" ht="12.75" customHeight="1">
      <c r="A61" s="356"/>
      <c r="B61" s="357" t="s">
        <v>209</v>
      </c>
      <c r="C61" s="358">
        <f t="shared" si="0"/>
        <v>2</v>
      </c>
      <c r="D61" s="364"/>
      <c r="E61" s="365"/>
      <c r="F61" s="365"/>
      <c r="G61" s="365"/>
      <c r="H61" s="366"/>
      <c r="I61" s="367">
        <f t="shared" si="1"/>
        <v>0</v>
      </c>
      <c r="J61" s="364"/>
      <c r="K61" s="365"/>
      <c r="L61" s="365"/>
      <c r="M61" s="365">
        <v>2</v>
      </c>
      <c r="N61" s="365"/>
      <c r="O61" s="368"/>
      <c r="P61" s="369">
        <f t="shared" si="3"/>
        <v>2</v>
      </c>
      <c r="R61"/>
      <c r="S61"/>
    </row>
    <row r="62" spans="1:16" s="22" customFormat="1" ht="12.75" customHeight="1">
      <c r="A62" s="356"/>
      <c r="B62" s="357" t="s">
        <v>129</v>
      </c>
      <c r="C62" s="358">
        <f t="shared" si="0"/>
        <v>3</v>
      </c>
      <c r="D62" s="359"/>
      <c r="E62" s="360"/>
      <c r="F62" s="360"/>
      <c r="G62" s="360"/>
      <c r="H62" s="361"/>
      <c r="I62" s="358">
        <f t="shared" si="1"/>
        <v>0</v>
      </c>
      <c r="J62" s="359"/>
      <c r="K62" s="360">
        <v>1</v>
      </c>
      <c r="L62" s="360"/>
      <c r="M62" s="360">
        <v>2</v>
      </c>
      <c r="N62" s="360"/>
      <c r="O62" s="362"/>
      <c r="P62" s="363">
        <f t="shared" si="3"/>
        <v>3</v>
      </c>
    </row>
    <row r="63" spans="1:16" s="22" customFormat="1" ht="12.75" customHeight="1">
      <c r="A63" s="356"/>
      <c r="B63" s="357" t="s">
        <v>109</v>
      </c>
      <c r="C63" s="358">
        <f t="shared" si="0"/>
        <v>51</v>
      </c>
      <c r="D63" s="364"/>
      <c r="E63" s="365">
        <v>1</v>
      </c>
      <c r="F63" s="365">
        <v>8</v>
      </c>
      <c r="G63" s="365"/>
      <c r="H63" s="366">
        <v>3</v>
      </c>
      <c r="I63" s="367">
        <f t="shared" si="1"/>
        <v>12</v>
      </c>
      <c r="J63" s="364">
        <v>1</v>
      </c>
      <c r="K63" s="365"/>
      <c r="L63" s="365">
        <v>2</v>
      </c>
      <c r="M63" s="365">
        <v>36</v>
      </c>
      <c r="N63" s="365"/>
      <c r="O63" s="368"/>
      <c r="P63" s="369">
        <f t="shared" si="3"/>
        <v>39</v>
      </c>
    </row>
    <row r="64" spans="1:16" s="22" customFormat="1" ht="12.75" customHeight="1">
      <c r="A64" s="356"/>
      <c r="B64" s="357" t="s">
        <v>181</v>
      </c>
      <c r="C64" s="358">
        <f t="shared" si="0"/>
        <v>1</v>
      </c>
      <c r="D64" s="359"/>
      <c r="E64" s="360"/>
      <c r="F64" s="360"/>
      <c r="G64" s="360"/>
      <c r="H64" s="361"/>
      <c r="I64" s="358">
        <f t="shared" si="1"/>
        <v>0</v>
      </c>
      <c r="J64" s="359"/>
      <c r="K64" s="360"/>
      <c r="L64" s="360"/>
      <c r="M64" s="360">
        <v>1</v>
      </c>
      <c r="N64" s="360"/>
      <c r="O64" s="362"/>
      <c r="P64" s="363">
        <f t="shared" si="3"/>
        <v>1</v>
      </c>
    </row>
    <row r="65" spans="1:16" s="22" customFormat="1" ht="12.75" customHeight="1">
      <c r="A65" s="356"/>
      <c r="B65" s="357" t="s">
        <v>110</v>
      </c>
      <c r="C65" s="358">
        <f t="shared" si="0"/>
        <v>1129</v>
      </c>
      <c r="D65" s="364"/>
      <c r="E65" s="365">
        <v>1</v>
      </c>
      <c r="F65" s="365">
        <v>530</v>
      </c>
      <c r="G65" s="365"/>
      <c r="H65" s="366">
        <v>91</v>
      </c>
      <c r="I65" s="367">
        <f t="shared" si="1"/>
        <v>622</v>
      </c>
      <c r="J65" s="364">
        <v>3</v>
      </c>
      <c r="K65" s="365"/>
      <c r="L65" s="365">
        <v>202</v>
      </c>
      <c r="M65" s="365">
        <v>293</v>
      </c>
      <c r="N65" s="365">
        <v>5</v>
      </c>
      <c r="O65" s="368">
        <v>4</v>
      </c>
      <c r="P65" s="369">
        <f t="shared" si="3"/>
        <v>507</v>
      </c>
    </row>
    <row r="66" spans="1:16" s="22" customFormat="1" ht="12.75" customHeight="1">
      <c r="A66" s="356"/>
      <c r="B66" s="357" t="s">
        <v>165</v>
      </c>
      <c r="C66" s="358">
        <f t="shared" si="0"/>
        <v>1</v>
      </c>
      <c r="D66" s="359"/>
      <c r="E66" s="360"/>
      <c r="F66" s="360"/>
      <c r="G66" s="360"/>
      <c r="H66" s="361"/>
      <c r="I66" s="358">
        <f t="shared" si="1"/>
        <v>0</v>
      </c>
      <c r="J66" s="359"/>
      <c r="K66" s="360"/>
      <c r="L66" s="360"/>
      <c r="M66" s="360">
        <v>1</v>
      </c>
      <c r="N66" s="360"/>
      <c r="O66" s="362"/>
      <c r="P66" s="363">
        <f t="shared" si="3"/>
        <v>1</v>
      </c>
    </row>
    <row r="67" spans="1:16" s="22" customFormat="1" ht="12.75" customHeight="1">
      <c r="A67" s="356"/>
      <c r="B67" s="357" t="s">
        <v>182</v>
      </c>
      <c r="C67" s="358">
        <f t="shared" si="0"/>
        <v>3</v>
      </c>
      <c r="D67" s="364"/>
      <c r="E67" s="365"/>
      <c r="F67" s="365"/>
      <c r="G67" s="365"/>
      <c r="H67" s="366"/>
      <c r="I67" s="367">
        <f t="shared" si="1"/>
        <v>0</v>
      </c>
      <c r="J67" s="364"/>
      <c r="K67" s="365"/>
      <c r="L67" s="365">
        <v>1</v>
      </c>
      <c r="M67" s="365">
        <v>2</v>
      </c>
      <c r="N67" s="365"/>
      <c r="O67" s="368"/>
      <c r="P67" s="369">
        <f t="shared" si="3"/>
        <v>3</v>
      </c>
    </row>
    <row r="68" spans="1:16" s="22" customFormat="1" ht="12.75" customHeight="1">
      <c r="A68" s="356"/>
      <c r="B68" s="357" t="s">
        <v>130</v>
      </c>
      <c r="C68" s="358">
        <f aca="true" t="shared" si="4" ref="C68:C104">I68+P68</f>
        <v>10</v>
      </c>
      <c r="D68" s="359">
        <v>1</v>
      </c>
      <c r="E68" s="360"/>
      <c r="F68" s="360"/>
      <c r="G68" s="360"/>
      <c r="H68" s="361">
        <v>6</v>
      </c>
      <c r="I68" s="358">
        <f aca="true" t="shared" si="5" ref="I68:I83">SUM(D68:H68)</f>
        <v>7</v>
      </c>
      <c r="J68" s="359"/>
      <c r="K68" s="360"/>
      <c r="L68" s="360"/>
      <c r="M68" s="360"/>
      <c r="N68" s="360">
        <v>3</v>
      </c>
      <c r="O68" s="362"/>
      <c r="P68" s="363">
        <f t="shared" si="3"/>
        <v>3</v>
      </c>
    </row>
    <row r="69" spans="1:16" s="22" customFormat="1" ht="12.75" customHeight="1">
      <c r="A69" s="356"/>
      <c r="B69" s="357" t="s">
        <v>111</v>
      </c>
      <c r="C69" s="358">
        <f t="shared" si="4"/>
        <v>62</v>
      </c>
      <c r="D69" s="364"/>
      <c r="E69" s="365">
        <v>11</v>
      </c>
      <c r="F69" s="365"/>
      <c r="G69" s="365"/>
      <c r="H69" s="366"/>
      <c r="I69" s="367">
        <f t="shared" si="5"/>
        <v>11</v>
      </c>
      <c r="J69" s="364">
        <v>13</v>
      </c>
      <c r="K69" s="365"/>
      <c r="L69" s="365">
        <v>17</v>
      </c>
      <c r="M69" s="365">
        <v>20</v>
      </c>
      <c r="N69" s="365"/>
      <c r="O69" s="368">
        <v>1</v>
      </c>
      <c r="P69" s="369">
        <f t="shared" si="3"/>
        <v>51</v>
      </c>
    </row>
    <row r="70" spans="1:16" s="22" customFormat="1" ht="12.75" customHeight="1">
      <c r="A70" s="356"/>
      <c r="B70" s="357" t="s">
        <v>112</v>
      </c>
      <c r="C70" s="358">
        <f t="shared" si="4"/>
        <v>19</v>
      </c>
      <c r="D70" s="359"/>
      <c r="E70" s="360"/>
      <c r="F70" s="360">
        <v>1</v>
      </c>
      <c r="G70" s="360"/>
      <c r="H70" s="361">
        <v>11</v>
      </c>
      <c r="I70" s="358">
        <f t="shared" si="5"/>
        <v>12</v>
      </c>
      <c r="J70" s="359">
        <v>3</v>
      </c>
      <c r="K70" s="360">
        <v>1</v>
      </c>
      <c r="L70" s="360"/>
      <c r="M70" s="360">
        <v>2</v>
      </c>
      <c r="N70" s="360"/>
      <c r="O70" s="362">
        <v>1</v>
      </c>
      <c r="P70" s="363">
        <f t="shared" si="3"/>
        <v>7</v>
      </c>
    </row>
    <row r="71" spans="1:16" s="22" customFormat="1" ht="12.75" customHeight="1" hidden="1">
      <c r="A71" s="356"/>
      <c r="B71" s="357"/>
      <c r="C71" s="358">
        <f t="shared" si="4"/>
        <v>0</v>
      </c>
      <c r="D71" s="364"/>
      <c r="E71" s="365"/>
      <c r="F71" s="365"/>
      <c r="G71" s="365"/>
      <c r="H71" s="366"/>
      <c r="I71" s="367">
        <f t="shared" si="5"/>
        <v>0</v>
      </c>
      <c r="J71" s="364"/>
      <c r="K71" s="365"/>
      <c r="L71" s="365"/>
      <c r="M71" s="365"/>
      <c r="N71" s="365"/>
      <c r="O71" s="368"/>
      <c r="P71" s="369">
        <f t="shared" si="3"/>
        <v>0</v>
      </c>
    </row>
    <row r="72" spans="1:16" s="22" customFormat="1" ht="12.75" customHeight="1" hidden="1">
      <c r="A72" s="356"/>
      <c r="B72" s="357"/>
      <c r="C72" s="358">
        <f t="shared" si="4"/>
        <v>0</v>
      </c>
      <c r="D72" s="359"/>
      <c r="E72" s="360"/>
      <c r="F72" s="360"/>
      <c r="G72" s="360"/>
      <c r="H72" s="361"/>
      <c r="I72" s="358">
        <f t="shared" si="5"/>
        <v>0</v>
      </c>
      <c r="J72" s="359"/>
      <c r="K72" s="360"/>
      <c r="L72" s="360"/>
      <c r="M72" s="360"/>
      <c r="N72" s="360"/>
      <c r="O72" s="362"/>
      <c r="P72" s="363">
        <f t="shared" si="3"/>
        <v>0</v>
      </c>
    </row>
    <row r="73" spans="1:16" s="22" customFormat="1" ht="12.75" customHeight="1" hidden="1">
      <c r="A73" s="356"/>
      <c r="B73" s="357"/>
      <c r="C73" s="358">
        <f t="shared" si="4"/>
        <v>0</v>
      </c>
      <c r="D73" s="364"/>
      <c r="E73" s="365"/>
      <c r="F73" s="365"/>
      <c r="G73" s="365"/>
      <c r="H73" s="366"/>
      <c r="I73" s="367">
        <f t="shared" si="5"/>
        <v>0</v>
      </c>
      <c r="J73" s="364"/>
      <c r="K73" s="365"/>
      <c r="L73" s="365"/>
      <c r="M73" s="365"/>
      <c r="N73" s="365"/>
      <c r="O73" s="368"/>
      <c r="P73" s="369">
        <f t="shared" si="3"/>
        <v>0</v>
      </c>
    </row>
    <row r="74" spans="2:16" s="22" customFormat="1" ht="12.75" customHeight="1" hidden="1">
      <c r="B74" s="385"/>
      <c r="C74" s="358">
        <f t="shared" si="4"/>
        <v>0</v>
      </c>
      <c r="D74" s="359"/>
      <c r="E74" s="360"/>
      <c r="F74" s="360"/>
      <c r="G74" s="360"/>
      <c r="H74" s="361"/>
      <c r="I74" s="358">
        <f t="shared" si="5"/>
        <v>0</v>
      </c>
      <c r="J74" s="359"/>
      <c r="K74" s="360"/>
      <c r="L74" s="360"/>
      <c r="M74" s="360"/>
      <c r="N74" s="360"/>
      <c r="O74" s="362"/>
      <c r="P74" s="363">
        <f aca="true" t="shared" si="6" ref="P74:P83">SUM(J74:M74)</f>
        <v>0</v>
      </c>
    </row>
    <row r="75" spans="2:16" s="22" customFormat="1" ht="12.75" customHeight="1" hidden="1">
      <c r="B75" s="357"/>
      <c r="C75" s="358">
        <f t="shared" si="4"/>
        <v>0</v>
      </c>
      <c r="D75" s="364"/>
      <c r="E75" s="365"/>
      <c r="F75" s="365"/>
      <c r="G75" s="365"/>
      <c r="H75" s="366"/>
      <c r="I75" s="367">
        <f t="shared" si="5"/>
        <v>0</v>
      </c>
      <c r="J75" s="364"/>
      <c r="K75" s="365"/>
      <c r="L75" s="365"/>
      <c r="M75" s="365"/>
      <c r="N75" s="365"/>
      <c r="O75" s="368"/>
      <c r="P75" s="369">
        <f t="shared" si="6"/>
        <v>0</v>
      </c>
    </row>
    <row r="76" spans="2:16" s="22" customFormat="1" ht="12.75" customHeight="1" hidden="1">
      <c r="B76" s="357"/>
      <c r="C76" s="358">
        <f t="shared" si="4"/>
        <v>0</v>
      </c>
      <c r="D76" s="359"/>
      <c r="E76" s="360"/>
      <c r="F76" s="360"/>
      <c r="G76" s="360"/>
      <c r="H76" s="361"/>
      <c r="I76" s="358">
        <f t="shared" si="5"/>
        <v>0</v>
      </c>
      <c r="J76" s="359"/>
      <c r="K76" s="360"/>
      <c r="L76" s="360"/>
      <c r="M76" s="360"/>
      <c r="N76" s="360"/>
      <c r="O76" s="362"/>
      <c r="P76" s="363">
        <f t="shared" si="6"/>
        <v>0</v>
      </c>
    </row>
    <row r="77" spans="2:16" s="22" customFormat="1" ht="12.75" customHeight="1" hidden="1">
      <c r="B77" s="357"/>
      <c r="C77" s="358">
        <f t="shared" si="4"/>
        <v>0</v>
      </c>
      <c r="D77" s="364"/>
      <c r="E77" s="365"/>
      <c r="F77" s="365"/>
      <c r="G77" s="365"/>
      <c r="H77" s="366"/>
      <c r="I77" s="367">
        <f t="shared" si="5"/>
        <v>0</v>
      </c>
      <c r="J77" s="364"/>
      <c r="K77" s="365"/>
      <c r="L77" s="365"/>
      <c r="M77" s="365"/>
      <c r="N77" s="365"/>
      <c r="O77" s="368"/>
      <c r="P77" s="369">
        <f t="shared" si="6"/>
        <v>0</v>
      </c>
    </row>
    <row r="78" spans="2:16" s="22" customFormat="1" ht="12.75" customHeight="1" hidden="1">
      <c r="B78" s="357"/>
      <c r="C78" s="358">
        <f t="shared" si="4"/>
        <v>0</v>
      </c>
      <c r="D78" s="359"/>
      <c r="E78" s="360"/>
      <c r="F78" s="360"/>
      <c r="G78" s="360"/>
      <c r="H78" s="361"/>
      <c r="I78" s="358">
        <f t="shared" si="5"/>
        <v>0</v>
      </c>
      <c r="J78" s="359"/>
      <c r="K78" s="360"/>
      <c r="L78" s="360"/>
      <c r="M78" s="360"/>
      <c r="N78" s="360"/>
      <c r="O78" s="362"/>
      <c r="P78" s="363">
        <f t="shared" si="6"/>
        <v>0</v>
      </c>
    </row>
    <row r="79" spans="2:16" s="22" customFormat="1" ht="12.75" customHeight="1" hidden="1">
      <c r="B79" s="357"/>
      <c r="C79" s="358">
        <f t="shared" si="4"/>
        <v>0</v>
      </c>
      <c r="D79" s="364"/>
      <c r="E79" s="365"/>
      <c r="F79" s="365"/>
      <c r="G79" s="365"/>
      <c r="H79" s="366"/>
      <c r="I79" s="367">
        <f t="shared" si="5"/>
        <v>0</v>
      </c>
      <c r="J79" s="364"/>
      <c r="K79" s="365"/>
      <c r="L79" s="365"/>
      <c r="M79" s="365"/>
      <c r="N79" s="365"/>
      <c r="O79" s="368"/>
      <c r="P79" s="369">
        <f t="shared" si="6"/>
        <v>0</v>
      </c>
    </row>
    <row r="80" spans="2:16" s="22" customFormat="1" ht="12.75" customHeight="1" hidden="1">
      <c r="B80" s="357"/>
      <c r="C80" s="358">
        <f t="shared" si="4"/>
        <v>0</v>
      </c>
      <c r="D80" s="359"/>
      <c r="E80" s="360"/>
      <c r="F80" s="360"/>
      <c r="G80" s="360"/>
      <c r="H80" s="361"/>
      <c r="I80" s="358">
        <f t="shared" si="5"/>
        <v>0</v>
      </c>
      <c r="J80" s="359"/>
      <c r="K80" s="360"/>
      <c r="L80" s="360"/>
      <c r="M80" s="360"/>
      <c r="N80" s="360"/>
      <c r="O80" s="362"/>
      <c r="P80" s="363">
        <f t="shared" si="6"/>
        <v>0</v>
      </c>
    </row>
    <row r="81" spans="2:16" s="22" customFormat="1" ht="12.75" customHeight="1" hidden="1">
      <c r="B81" s="357"/>
      <c r="C81" s="358">
        <f t="shared" si="4"/>
        <v>0</v>
      </c>
      <c r="D81" s="364"/>
      <c r="E81" s="365"/>
      <c r="F81" s="365"/>
      <c r="G81" s="365"/>
      <c r="H81" s="366"/>
      <c r="I81" s="367">
        <f t="shared" si="5"/>
        <v>0</v>
      </c>
      <c r="J81" s="364"/>
      <c r="K81" s="365"/>
      <c r="L81" s="365"/>
      <c r="M81" s="365"/>
      <c r="N81" s="365"/>
      <c r="O81" s="368"/>
      <c r="P81" s="369">
        <f t="shared" si="6"/>
        <v>0</v>
      </c>
    </row>
    <row r="82" spans="2:16" s="22" customFormat="1" ht="12.75" customHeight="1" hidden="1">
      <c r="B82" s="357"/>
      <c r="C82" s="358">
        <f t="shared" si="4"/>
        <v>0</v>
      </c>
      <c r="D82" s="359"/>
      <c r="E82" s="360"/>
      <c r="F82" s="360"/>
      <c r="G82" s="360"/>
      <c r="H82" s="361"/>
      <c r="I82" s="358">
        <f t="shared" si="5"/>
        <v>0</v>
      </c>
      <c r="J82" s="359"/>
      <c r="K82" s="360"/>
      <c r="L82" s="360"/>
      <c r="M82" s="360"/>
      <c r="N82" s="360"/>
      <c r="O82" s="362"/>
      <c r="P82" s="363">
        <f t="shared" si="6"/>
        <v>0</v>
      </c>
    </row>
    <row r="83" spans="2:16" s="22" customFormat="1" ht="12.75" customHeight="1" hidden="1">
      <c r="B83" s="178"/>
      <c r="C83" s="16">
        <f t="shared" si="4"/>
        <v>0</v>
      </c>
      <c r="D83" s="330"/>
      <c r="E83" s="337"/>
      <c r="F83" s="337"/>
      <c r="G83" s="337"/>
      <c r="H83" s="333"/>
      <c r="I83" s="216">
        <f t="shared" si="5"/>
        <v>0</v>
      </c>
      <c r="J83" s="330">
        <v>0</v>
      </c>
      <c r="K83" s="337">
        <v>0</v>
      </c>
      <c r="L83" s="337">
        <v>0</v>
      </c>
      <c r="M83" s="337">
        <v>0</v>
      </c>
      <c r="N83" s="337">
        <v>0</v>
      </c>
      <c r="O83" s="355">
        <v>0</v>
      </c>
      <c r="P83" s="217">
        <f t="shared" si="6"/>
        <v>0</v>
      </c>
    </row>
    <row r="84" spans="1:16" s="326" customFormat="1" ht="21.75" customHeight="1">
      <c r="A84" s="544" t="s">
        <v>93</v>
      </c>
      <c r="B84" s="545"/>
      <c r="C84" s="315">
        <f>I84+P84</f>
        <v>2263</v>
      </c>
      <c r="D84" s="331">
        <f aca="true" t="shared" si="7" ref="D84:P84">SUM(D4:D83)</f>
        <v>10</v>
      </c>
      <c r="E84" s="316">
        <f t="shared" si="7"/>
        <v>302</v>
      </c>
      <c r="F84" s="316">
        <f t="shared" si="7"/>
        <v>592</v>
      </c>
      <c r="G84" s="316">
        <f t="shared" si="7"/>
        <v>2</v>
      </c>
      <c r="H84" s="334">
        <f t="shared" si="7"/>
        <v>163</v>
      </c>
      <c r="I84" s="318">
        <f t="shared" si="7"/>
        <v>1069</v>
      </c>
      <c r="J84" s="331">
        <f t="shared" si="7"/>
        <v>95</v>
      </c>
      <c r="K84" s="316">
        <f t="shared" si="7"/>
        <v>6</v>
      </c>
      <c r="L84" s="316">
        <f t="shared" si="7"/>
        <v>306</v>
      </c>
      <c r="M84" s="316">
        <f t="shared" si="7"/>
        <v>612</v>
      </c>
      <c r="N84" s="316">
        <f t="shared" si="7"/>
        <v>29</v>
      </c>
      <c r="O84" s="317">
        <f t="shared" si="7"/>
        <v>146</v>
      </c>
      <c r="P84" s="324">
        <f t="shared" si="7"/>
        <v>1194</v>
      </c>
    </row>
    <row r="85" spans="1:16" s="22" customFormat="1" ht="12.75">
      <c r="A85" s="370"/>
      <c r="B85" s="357" t="s">
        <v>183</v>
      </c>
      <c r="C85" s="358">
        <f t="shared" si="4"/>
        <v>1</v>
      </c>
      <c r="D85" s="359"/>
      <c r="E85" s="360">
        <v>1</v>
      </c>
      <c r="F85" s="360"/>
      <c r="G85" s="360"/>
      <c r="H85" s="361"/>
      <c r="I85" s="358">
        <f aca="true" t="shared" si="8" ref="I85:I103">SUM(D85:H85)</f>
        <v>1</v>
      </c>
      <c r="J85" s="359"/>
      <c r="K85" s="360"/>
      <c r="L85" s="360"/>
      <c r="M85" s="360"/>
      <c r="N85" s="360"/>
      <c r="O85" s="362"/>
      <c r="P85" s="363">
        <f aca="true" t="shared" si="9" ref="P85:P103">SUM(J85:O85)</f>
        <v>0</v>
      </c>
    </row>
    <row r="86" spans="1:16" s="22" customFormat="1" ht="12.75">
      <c r="A86" s="356"/>
      <c r="B86" s="357" t="s">
        <v>139</v>
      </c>
      <c r="C86" s="358">
        <f t="shared" si="4"/>
        <v>1</v>
      </c>
      <c r="D86" s="364"/>
      <c r="E86" s="365"/>
      <c r="F86" s="365">
        <v>1</v>
      </c>
      <c r="G86" s="365"/>
      <c r="H86" s="366"/>
      <c r="I86" s="367">
        <f t="shared" si="8"/>
        <v>1</v>
      </c>
      <c r="J86" s="364"/>
      <c r="K86" s="365"/>
      <c r="L86" s="365"/>
      <c r="M86" s="365"/>
      <c r="N86" s="365"/>
      <c r="O86" s="368"/>
      <c r="P86" s="363">
        <f t="shared" si="9"/>
        <v>0</v>
      </c>
    </row>
    <row r="87" spans="1:16" s="22" customFormat="1" ht="12.75">
      <c r="A87" s="356"/>
      <c r="B87" s="357" t="s">
        <v>140</v>
      </c>
      <c r="C87" s="358">
        <f t="shared" si="4"/>
        <v>2</v>
      </c>
      <c r="D87" s="364"/>
      <c r="E87" s="365"/>
      <c r="F87" s="365">
        <v>1</v>
      </c>
      <c r="G87" s="365"/>
      <c r="H87" s="366"/>
      <c r="I87" s="367">
        <f t="shared" si="8"/>
        <v>1</v>
      </c>
      <c r="J87" s="364"/>
      <c r="K87" s="365"/>
      <c r="L87" s="365">
        <v>1</v>
      </c>
      <c r="M87" s="365"/>
      <c r="N87" s="365"/>
      <c r="O87" s="368"/>
      <c r="P87" s="363">
        <f t="shared" si="9"/>
        <v>1</v>
      </c>
    </row>
    <row r="88" spans="1:16" s="22" customFormat="1" ht="12.75">
      <c r="A88" s="356"/>
      <c r="B88" s="357" t="s">
        <v>184</v>
      </c>
      <c r="C88" s="358">
        <f t="shared" si="4"/>
        <v>5</v>
      </c>
      <c r="D88" s="359">
        <v>2</v>
      </c>
      <c r="E88" s="360"/>
      <c r="F88" s="360">
        <v>3</v>
      </c>
      <c r="G88" s="360"/>
      <c r="H88" s="361"/>
      <c r="I88" s="358">
        <f t="shared" si="8"/>
        <v>5</v>
      </c>
      <c r="J88" s="359"/>
      <c r="K88" s="360"/>
      <c r="L88" s="360"/>
      <c r="M88" s="360"/>
      <c r="N88" s="360"/>
      <c r="O88" s="362"/>
      <c r="P88" s="363">
        <f t="shared" si="9"/>
        <v>0</v>
      </c>
    </row>
    <row r="89" spans="1:16" s="22" customFormat="1" ht="12.75">
      <c r="A89" s="356"/>
      <c r="B89" s="357" t="s">
        <v>185</v>
      </c>
      <c r="C89" s="358">
        <f t="shared" si="4"/>
        <v>1</v>
      </c>
      <c r="D89" s="364"/>
      <c r="E89" s="365"/>
      <c r="F89" s="365"/>
      <c r="G89" s="365"/>
      <c r="H89" s="366"/>
      <c r="I89" s="367">
        <f t="shared" si="8"/>
        <v>0</v>
      </c>
      <c r="J89" s="364"/>
      <c r="K89" s="365"/>
      <c r="L89" s="365"/>
      <c r="M89" s="365">
        <v>1</v>
      </c>
      <c r="N89" s="365"/>
      <c r="O89" s="368"/>
      <c r="P89" s="363">
        <f t="shared" si="9"/>
        <v>1</v>
      </c>
    </row>
    <row r="90" spans="1:16" s="22" customFormat="1" ht="12.75">
      <c r="A90" s="356"/>
      <c r="B90" s="357" t="s">
        <v>141</v>
      </c>
      <c r="C90" s="358">
        <f t="shared" si="4"/>
        <v>2</v>
      </c>
      <c r="D90" s="359"/>
      <c r="E90" s="360"/>
      <c r="F90" s="360">
        <v>2</v>
      </c>
      <c r="G90" s="360"/>
      <c r="H90" s="361"/>
      <c r="I90" s="358">
        <f t="shared" si="8"/>
        <v>2</v>
      </c>
      <c r="J90" s="359"/>
      <c r="K90" s="360"/>
      <c r="L90" s="360"/>
      <c r="M90" s="360"/>
      <c r="N90" s="360"/>
      <c r="O90" s="362"/>
      <c r="P90" s="363">
        <f t="shared" si="9"/>
        <v>0</v>
      </c>
    </row>
    <row r="91" spans="1:16" s="22" customFormat="1" ht="12.75" customHeight="1">
      <c r="A91" s="356"/>
      <c r="B91" s="357" t="s">
        <v>131</v>
      </c>
      <c r="C91" s="358">
        <f t="shared" si="4"/>
        <v>12</v>
      </c>
      <c r="D91" s="359">
        <v>1</v>
      </c>
      <c r="E91" s="360"/>
      <c r="F91" s="360"/>
      <c r="G91" s="360"/>
      <c r="H91" s="361"/>
      <c r="I91" s="358">
        <f t="shared" si="8"/>
        <v>1</v>
      </c>
      <c r="J91" s="359">
        <v>10</v>
      </c>
      <c r="K91" s="360"/>
      <c r="L91" s="360"/>
      <c r="M91" s="360">
        <v>1</v>
      </c>
      <c r="N91" s="360"/>
      <c r="O91" s="362"/>
      <c r="P91" s="363">
        <f t="shared" si="9"/>
        <v>11</v>
      </c>
    </row>
    <row r="92" spans="1:16" s="22" customFormat="1" ht="12.75" customHeight="1">
      <c r="A92" s="356"/>
      <c r="B92" s="357" t="s">
        <v>152</v>
      </c>
      <c r="C92" s="358">
        <f t="shared" si="4"/>
        <v>3</v>
      </c>
      <c r="D92" s="359"/>
      <c r="E92" s="360">
        <v>1</v>
      </c>
      <c r="F92" s="360"/>
      <c r="G92" s="360"/>
      <c r="H92" s="361"/>
      <c r="I92" s="358">
        <f t="shared" si="8"/>
        <v>1</v>
      </c>
      <c r="J92" s="359">
        <v>2</v>
      </c>
      <c r="K92" s="360"/>
      <c r="L92" s="360"/>
      <c r="M92" s="360"/>
      <c r="N92" s="360"/>
      <c r="O92" s="362"/>
      <c r="P92" s="363">
        <f t="shared" si="9"/>
        <v>2</v>
      </c>
    </row>
    <row r="93" spans="1:16" s="22" customFormat="1" ht="12.75" customHeight="1">
      <c r="A93" s="356"/>
      <c r="B93" s="357" t="s">
        <v>151</v>
      </c>
      <c r="C93" s="358">
        <f t="shared" si="4"/>
        <v>1</v>
      </c>
      <c r="D93" s="364"/>
      <c r="E93" s="365"/>
      <c r="F93" s="365"/>
      <c r="G93" s="365"/>
      <c r="H93" s="366"/>
      <c r="I93" s="367">
        <f t="shared" si="8"/>
        <v>0</v>
      </c>
      <c r="J93" s="364"/>
      <c r="K93" s="365"/>
      <c r="L93" s="365"/>
      <c r="M93" s="365">
        <v>1</v>
      </c>
      <c r="N93" s="365"/>
      <c r="O93" s="368"/>
      <c r="P93" s="369">
        <f t="shared" si="9"/>
        <v>1</v>
      </c>
    </row>
    <row r="94" spans="1:16" s="22" customFormat="1" ht="12.75" customHeight="1">
      <c r="A94" s="356"/>
      <c r="B94" s="357" t="s">
        <v>113</v>
      </c>
      <c r="C94" s="358">
        <f t="shared" si="4"/>
        <v>131</v>
      </c>
      <c r="D94" s="359">
        <v>5</v>
      </c>
      <c r="E94" s="360">
        <v>14</v>
      </c>
      <c r="F94" s="360">
        <v>45</v>
      </c>
      <c r="G94" s="360">
        <v>60</v>
      </c>
      <c r="H94" s="361">
        <v>5</v>
      </c>
      <c r="I94" s="358">
        <f t="shared" si="8"/>
        <v>129</v>
      </c>
      <c r="J94" s="359"/>
      <c r="K94" s="360"/>
      <c r="L94" s="360">
        <v>1</v>
      </c>
      <c r="M94" s="360"/>
      <c r="N94" s="360">
        <v>1</v>
      </c>
      <c r="O94" s="362"/>
      <c r="P94" s="363">
        <f t="shared" si="9"/>
        <v>2</v>
      </c>
    </row>
    <row r="95" spans="1:16" s="22" customFormat="1" ht="12.75" customHeight="1">
      <c r="A95" s="356"/>
      <c r="B95" s="357" t="s">
        <v>142</v>
      </c>
      <c r="C95" s="358">
        <f t="shared" si="4"/>
        <v>2</v>
      </c>
      <c r="D95" s="364"/>
      <c r="E95" s="365"/>
      <c r="F95" s="365">
        <v>2</v>
      </c>
      <c r="G95" s="365"/>
      <c r="H95" s="366"/>
      <c r="I95" s="367">
        <f t="shared" si="8"/>
        <v>2</v>
      </c>
      <c r="J95" s="364"/>
      <c r="K95" s="365"/>
      <c r="L95" s="365"/>
      <c r="M95" s="365"/>
      <c r="N95" s="365"/>
      <c r="O95" s="368"/>
      <c r="P95" s="369">
        <f t="shared" si="9"/>
        <v>0</v>
      </c>
    </row>
    <row r="96" spans="1:16" s="22" customFormat="1" ht="12.75" customHeight="1" hidden="1">
      <c r="A96" s="356"/>
      <c r="B96" s="357"/>
      <c r="C96" s="358">
        <f t="shared" si="4"/>
        <v>0</v>
      </c>
      <c r="D96" s="359"/>
      <c r="E96" s="360"/>
      <c r="F96" s="360"/>
      <c r="G96" s="360"/>
      <c r="H96" s="361"/>
      <c r="I96" s="358">
        <f t="shared" si="8"/>
        <v>0</v>
      </c>
      <c r="J96" s="359"/>
      <c r="K96" s="360"/>
      <c r="L96" s="360"/>
      <c r="M96" s="360"/>
      <c r="N96" s="360"/>
      <c r="O96" s="362"/>
      <c r="P96" s="363">
        <f t="shared" si="9"/>
        <v>0</v>
      </c>
    </row>
    <row r="97" spans="2:16" s="22" customFormat="1" ht="12.75" customHeight="1" hidden="1">
      <c r="B97" s="357"/>
      <c r="C97" s="358">
        <f t="shared" si="4"/>
        <v>0</v>
      </c>
      <c r="D97" s="364"/>
      <c r="E97" s="365"/>
      <c r="F97" s="365"/>
      <c r="G97" s="365"/>
      <c r="H97" s="366"/>
      <c r="I97" s="367">
        <f t="shared" si="8"/>
        <v>0</v>
      </c>
      <c r="J97" s="364"/>
      <c r="K97" s="365"/>
      <c r="L97" s="365"/>
      <c r="M97" s="365"/>
      <c r="N97" s="365"/>
      <c r="O97" s="368"/>
      <c r="P97" s="369">
        <f t="shared" si="9"/>
        <v>0</v>
      </c>
    </row>
    <row r="98" spans="2:16" s="22" customFormat="1" ht="12.75" customHeight="1" hidden="1">
      <c r="B98" s="357"/>
      <c r="C98" s="358">
        <f t="shared" si="4"/>
        <v>0</v>
      </c>
      <c r="D98" s="359"/>
      <c r="E98" s="360"/>
      <c r="F98" s="360"/>
      <c r="G98" s="360"/>
      <c r="H98" s="361"/>
      <c r="I98" s="358">
        <f t="shared" si="8"/>
        <v>0</v>
      </c>
      <c r="J98" s="359"/>
      <c r="K98" s="360"/>
      <c r="L98" s="360"/>
      <c r="M98" s="360"/>
      <c r="N98" s="360"/>
      <c r="O98" s="362"/>
      <c r="P98" s="363">
        <f t="shared" si="9"/>
        <v>0</v>
      </c>
    </row>
    <row r="99" spans="2:16" s="22" customFormat="1" ht="12.75" customHeight="1" hidden="1">
      <c r="B99" s="357"/>
      <c r="C99" s="358">
        <f t="shared" si="4"/>
        <v>0</v>
      </c>
      <c r="D99" s="364"/>
      <c r="E99" s="365"/>
      <c r="F99" s="365"/>
      <c r="G99" s="365"/>
      <c r="H99" s="366"/>
      <c r="I99" s="367">
        <f t="shared" si="8"/>
        <v>0</v>
      </c>
      <c r="J99" s="364"/>
      <c r="K99" s="365"/>
      <c r="L99" s="365"/>
      <c r="M99" s="365"/>
      <c r="N99" s="365"/>
      <c r="O99" s="368"/>
      <c r="P99" s="369">
        <f t="shared" si="9"/>
        <v>0</v>
      </c>
    </row>
    <row r="100" spans="2:16" s="22" customFormat="1" ht="12.75" customHeight="1" hidden="1">
      <c r="B100" s="357"/>
      <c r="C100" s="358">
        <f t="shared" si="4"/>
        <v>0</v>
      </c>
      <c r="D100" s="359"/>
      <c r="E100" s="360"/>
      <c r="F100" s="360"/>
      <c r="G100" s="360"/>
      <c r="H100" s="361"/>
      <c r="I100" s="358">
        <f t="shared" si="8"/>
        <v>0</v>
      </c>
      <c r="J100" s="359"/>
      <c r="K100" s="360"/>
      <c r="L100" s="360"/>
      <c r="M100" s="360"/>
      <c r="N100" s="360"/>
      <c r="O100" s="362"/>
      <c r="P100" s="363">
        <f t="shared" si="9"/>
        <v>0</v>
      </c>
    </row>
    <row r="101" spans="2:16" s="22" customFormat="1" ht="12.75" customHeight="1" hidden="1">
      <c r="B101" s="357"/>
      <c r="C101" s="358">
        <f t="shared" si="4"/>
        <v>0</v>
      </c>
      <c r="D101" s="364"/>
      <c r="E101" s="365"/>
      <c r="F101" s="365"/>
      <c r="G101" s="365"/>
      <c r="H101" s="366"/>
      <c r="I101" s="367">
        <f t="shared" si="8"/>
        <v>0</v>
      </c>
      <c r="J101" s="364"/>
      <c r="K101" s="365"/>
      <c r="L101" s="365"/>
      <c r="M101" s="365"/>
      <c r="N101" s="365"/>
      <c r="O101" s="368"/>
      <c r="P101" s="369">
        <f t="shared" si="9"/>
        <v>0</v>
      </c>
    </row>
    <row r="102" spans="2:16" s="22" customFormat="1" ht="12.75" customHeight="1" hidden="1">
      <c r="B102" s="357"/>
      <c r="C102" s="358">
        <f t="shared" si="4"/>
        <v>0</v>
      </c>
      <c r="D102" s="359"/>
      <c r="E102" s="360"/>
      <c r="F102" s="360"/>
      <c r="G102" s="360"/>
      <c r="H102" s="361"/>
      <c r="I102" s="358">
        <f t="shared" si="8"/>
        <v>0</v>
      </c>
      <c r="J102" s="359"/>
      <c r="K102" s="360"/>
      <c r="L102" s="360"/>
      <c r="M102" s="360"/>
      <c r="N102" s="360"/>
      <c r="O102" s="362"/>
      <c r="P102" s="363">
        <f t="shared" si="9"/>
        <v>0</v>
      </c>
    </row>
    <row r="103" spans="2:16" s="22" customFormat="1" ht="12.75" customHeight="1" hidden="1">
      <c r="B103" s="178"/>
      <c r="C103" s="16">
        <f t="shared" si="4"/>
        <v>0</v>
      </c>
      <c r="D103" s="330"/>
      <c r="E103" s="337"/>
      <c r="F103" s="337"/>
      <c r="G103" s="337"/>
      <c r="H103" s="333"/>
      <c r="I103" s="216">
        <f t="shared" si="8"/>
        <v>0</v>
      </c>
      <c r="J103" s="330"/>
      <c r="K103" s="337"/>
      <c r="L103" s="337"/>
      <c r="M103" s="337"/>
      <c r="N103" s="337"/>
      <c r="O103" s="355"/>
      <c r="P103" s="217">
        <f t="shared" si="9"/>
        <v>0</v>
      </c>
    </row>
    <row r="104" spans="1:16" s="225" customFormat="1" ht="20.25" customHeight="1">
      <c r="A104" s="544" t="s">
        <v>94</v>
      </c>
      <c r="B104" s="545"/>
      <c r="C104" s="319">
        <f t="shared" si="4"/>
        <v>161</v>
      </c>
      <c r="D104" s="332">
        <f aca="true" t="shared" si="10" ref="D104:P104">SUM(D85:D103)</f>
        <v>8</v>
      </c>
      <c r="E104" s="320">
        <f t="shared" si="10"/>
        <v>16</v>
      </c>
      <c r="F104" s="320">
        <f t="shared" si="10"/>
        <v>54</v>
      </c>
      <c r="G104" s="320">
        <f t="shared" si="10"/>
        <v>60</v>
      </c>
      <c r="H104" s="335">
        <f t="shared" si="10"/>
        <v>5</v>
      </c>
      <c r="I104" s="322">
        <f t="shared" si="10"/>
        <v>143</v>
      </c>
      <c r="J104" s="323">
        <f t="shared" si="10"/>
        <v>12</v>
      </c>
      <c r="K104" s="320">
        <f t="shared" si="10"/>
        <v>0</v>
      </c>
      <c r="L104" s="320">
        <f t="shared" si="10"/>
        <v>2</v>
      </c>
      <c r="M104" s="320">
        <f t="shared" si="10"/>
        <v>3</v>
      </c>
      <c r="N104" s="320">
        <f t="shared" si="10"/>
        <v>1</v>
      </c>
      <c r="O104" s="321">
        <f t="shared" si="10"/>
        <v>0</v>
      </c>
      <c r="P104" s="325">
        <f t="shared" si="10"/>
        <v>18</v>
      </c>
    </row>
    <row r="105" spans="1:16" ht="19.5" customHeight="1">
      <c r="A105" s="546" t="s">
        <v>61</v>
      </c>
      <c r="B105" s="547"/>
      <c r="C105" s="17">
        <f>I105+P105</f>
        <v>2424</v>
      </c>
      <c r="D105" s="218">
        <f aca="true" t="shared" si="11" ref="D105:P105">D84+D104</f>
        <v>18</v>
      </c>
      <c r="E105" s="338">
        <f t="shared" si="11"/>
        <v>318</v>
      </c>
      <c r="F105" s="338">
        <f t="shared" si="11"/>
        <v>646</v>
      </c>
      <c r="G105" s="338">
        <f t="shared" si="11"/>
        <v>62</v>
      </c>
      <c r="H105" s="141">
        <f t="shared" si="11"/>
        <v>168</v>
      </c>
      <c r="I105" s="141">
        <f t="shared" si="11"/>
        <v>1212</v>
      </c>
      <c r="J105" s="218">
        <f t="shared" si="11"/>
        <v>107</v>
      </c>
      <c r="K105" s="338">
        <f t="shared" si="11"/>
        <v>6</v>
      </c>
      <c r="L105" s="338">
        <f t="shared" si="11"/>
        <v>308</v>
      </c>
      <c r="M105" s="338">
        <f t="shared" si="11"/>
        <v>615</v>
      </c>
      <c r="N105" s="338">
        <f t="shared" si="11"/>
        <v>30</v>
      </c>
      <c r="O105" s="371">
        <f t="shared" si="11"/>
        <v>146</v>
      </c>
      <c r="P105" s="218">
        <f t="shared" si="11"/>
        <v>1212</v>
      </c>
    </row>
    <row r="107" ht="12.75">
      <c r="B107" s="186" t="s">
        <v>114</v>
      </c>
    </row>
  </sheetData>
  <sheetProtection/>
  <mergeCells count="5">
    <mergeCell ref="A1:P1"/>
    <mergeCell ref="A3:B3"/>
    <mergeCell ref="A84:B84"/>
    <mergeCell ref="A104:B104"/>
    <mergeCell ref="A105:B105"/>
  </mergeCells>
  <printOptions horizontalCentered="1" verticalCentered="1"/>
  <pageMargins left="0.6692913385826772" right="0.35433070866141736" top="0.2362204724409449" bottom="0.2755905511811024" header="0" footer="0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5"/>
  <dimension ref="A1:O22"/>
  <sheetViews>
    <sheetView showGridLines="0" showZeros="0" zoomScale="75" zoomScaleNormal="75" zoomScalePageLayoutView="0" workbookViewId="0" topLeftCell="A1">
      <pane xSplit="1" ySplit="5" topLeftCell="B7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H39" sqref="H39"/>
    </sheetView>
  </sheetViews>
  <sheetFormatPr defaultColWidth="9.00390625" defaultRowHeight="12.75"/>
  <cols>
    <col min="1" max="1" width="22.875" style="2" customWidth="1"/>
    <col min="2" max="5" width="20.875" style="2" customWidth="1"/>
    <col min="6" max="16384" width="9.125" style="2" customWidth="1"/>
  </cols>
  <sheetData>
    <row r="1" s="3" customFormat="1" ht="25.5" customHeight="1">
      <c r="A1" s="173" t="s">
        <v>220</v>
      </c>
    </row>
    <row r="2" spans="1:5" s="3" customFormat="1" ht="30.75" customHeight="1">
      <c r="A2" s="10"/>
      <c r="B2" s="548" t="s">
        <v>159</v>
      </c>
      <c r="C2" s="549"/>
      <c r="D2" s="548" t="s">
        <v>160</v>
      </c>
      <c r="E2" s="552"/>
    </row>
    <row r="3" spans="1:10" s="1" customFormat="1" ht="13.5" customHeight="1">
      <c r="A3" s="6"/>
      <c r="B3" s="550"/>
      <c r="C3" s="551"/>
      <c r="D3" s="550"/>
      <c r="E3" s="553"/>
      <c r="F3" s="127"/>
      <c r="G3" s="127"/>
      <c r="H3" s="127"/>
      <c r="I3" s="127"/>
      <c r="J3" s="127"/>
    </row>
    <row r="4" spans="1:15" s="1" customFormat="1" ht="18" customHeight="1">
      <c r="A4" s="6" t="s">
        <v>63</v>
      </c>
      <c r="B4" s="174" t="s">
        <v>194</v>
      </c>
      <c r="C4" s="175" t="s">
        <v>195</v>
      </c>
      <c r="D4" s="388" t="s">
        <v>194</v>
      </c>
      <c r="E4" s="389" t="s">
        <v>195</v>
      </c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s="1" customFormat="1" ht="31.5" customHeight="1">
      <c r="A5" s="8" t="s">
        <v>62</v>
      </c>
      <c r="B5" s="24">
        <f>B11+B16</f>
        <v>1206</v>
      </c>
      <c r="C5" s="24">
        <f>C11+C16</f>
        <v>1801</v>
      </c>
      <c r="D5" s="181">
        <f>D11+D16</f>
        <v>1040</v>
      </c>
      <c r="E5" s="140">
        <f>E11+E16</f>
        <v>1184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5" s="1" customFormat="1" ht="25.5" customHeight="1">
      <c r="A6" s="4" t="s">
        <v>65</v>
      </c>
      <c r="B6" s="176">
        <f>'[5]22'!$B$8</f>
        <v>21</v>
      </c>
      <c r="C6" s="176">
        <f>'[4]13'!$B$6</f>
        <v>45</v>
      </c>
      <c r="D6" s="182">
        <f>'[5]22'!$H$8</f>
        <v>0</v>
      </c>
      <c r="E6" s="179">
        <f>'[4]13'!$H$6</f>
        <v>0</v>
      </c>
    </row>
    <row r="7" spans="1:5" s="1" customFormat="1" ht="25.5" customHeight="1">
      <c r="A7" s="4" t="s">
        <v>67</v>
      </c>
      <c r="B7" s="176">
        <f>'[5]22'!$B$10</f>
        <v>211</v>
      </c>
      <c r="C7" s="176">
        <f>'[4]13'!$B$7</f>
        <v>337</v>
      </c>
      <c r="D7" s="182">
        <f>'[5]22'!$H$10</f>
        <v>1</v>
      </c>
      <c r="E7" s="180">
        <f>'[4]13'!$H$7</f>
        <v>1</v>
      </c>
    </row>
    <row r="8" spans="1:5" s="1" customFormat="1" ht="25.5" customHeight="1">
      <c r="A8" s="4" t="s">
        <v>68</v>
      </c>
      <c r="B8" s="176">
        <f>'[5]22'!$B$11</f>
        <v>437</v>
      </c>
      <c r="C8" s="176">
        <f>'[4]13'!$B$8</f>
        <v>543</v>
      </c>
      <c r="D8" s="182">
        <f>'[5]22'!$H$11</f>
        <v>3</v>
      </c>
      <c r="E8" s="180">
        <f>'[4]13'!$H$8</f>
        <v>3</v>
      </c>
    </row>
    <row r="9" spans="1:5" s="1" customFormat="1" ht="25.5" customHeight="1">
      <c r="A9" s="4" t="s">
        <v>72</v>
      </c>
      <c r="B9" s="176">
        <f>'[5]22'!$B$17</f>
        <v>0</v>
      </c>
      <c r="C9" s="176">
        <f>'[4]13'!$B$9</f>
        <v>0</v>
      </c>
      <c r="D9" s="182">
        <f>'[5]22'!$H$17</f>
        <v>6</v>
      </c>
      <c r="E9" s="180">
        <f>'[4]13'!$H$9</f>
        <v>17</v>
      </c>
    </row>
    <row r="10" spans="1:5" s="1" customFormat="1" ht="25.5" customHeight="1">
      <c r="A10" s="4" t="s">
        <v>73</v>
      </c>
      <c r="B10" s="176">
        <f>'[5]22'!$B$18</f>
        <v>421</v>
      </c>
      <c r="C10" s="176">
        <f>'[4]13'!$B$10</f>
        <v>781</v>
      </c>
      <c r="D10" s="182">
        <f>'[5]22'!$H$18</f>
        <v>618</v>
      </c>
      <c r="E10" s="180">
        <f>'[4]13'!$H$10</f>
        <v>808</v>
      </c>
    </row>
    <row r="11" spans="1:5" s="1" customFormat="1" ht="34.5" customHeight="1">
      <c r="A11" s="5" t="s">
        <v>92</v>
      </c>
      <c r="B11" s="15">
        <f>SUM(B6:B10)</f>
        <v>1090</v>
      </c>
      <c r="C11" s="14">
        <f>SUM(C6:C10)</f>
        <v>1706</v>
      </c>
      <c r="D11" s="183">
        <f>SUM(D6:D10)</f>
        <v>628</v>
      </c>
      <c r="E11" s="14">
        <f>SUM(E6:E10)</f>
        <v>829</v>
      </c>
    </row>
    <row r="12" spans="1:5" s="1" customFormat="1" ht="25.5" customHeight="1">
      <c r="A12" s="4" t="s">
        <v>66</v>
      </c>
      <c r="B12" s="176">
        <f>'[5]22'!$B$9</f>
        <v>71</v>
      </c>
      <c r="C12" s="176">
        <f>'[4]13'!$B$12</f>
        <v>28</v>
      </c>
      <c r="D12" s="182">
        <f>'[5]22'!$H$9</f>
        <v>0</v>
      </c>
      <c r="E12" s="180">
        <f>'[4]13'!$H$12</f>
        <v>4</v>
      </c>
    </row>
    <row r="13" spans="1:5" s="1" customFormat="1" ht="25.5" customHeight="1">
      <c r="A13" s="4" t="s">
        <v>69</v>
      </c>
      <c r="B13" s="176">
        <f>'[5]22'!$B$13</f>
        <v>0</v>
      </c>
      <c r="C13" s="176">
        <f>'[4]13'!$B$13</f>
        <v>2</v>
      </c>
      <c r="D13" s="182">
        <f>'[5]22'!$H$13</f>
        <v>0</v>
      </c>
      <c r="E13" s="180">
        <f>'[4]13'!$H$13</f>
        <v>0</v>
      </c>
    </row>
    <row r="14" spans="1:5" ht="25.5" customHeight="1">
      <c r="A14" s="4" t="s">
        <v>70</v>
      </c>
      <c r="B14" s="176">
        <f>'[5]22'!$B$14</f>
        <v>5</v>
      </c>
      <c r="C14" s="176">
        <f>'[4]13'!$B$14</f>
        <v>17</v>
      </c>
      <c r="D14" s="182">
        <f>'[5]22'!$H$14</f>
        <v>75</v>
      </c>
      <c r="E14" s="180">
        <f>'[4]13'!$H$14</f>
        <v>78</v>
      </c>
    </row>
    <row r="15" spans="1:5" s="1" customFormat="1" ht="25.5" customHeight="1">
      <c r="A15" s="4" t="s">
        <v>71</v>
      </c>
      <c r="B15" s="176">
        <f>'[5]22'!$B$16</f>
        <v>40</v>
      </c>
      <c r="C15" s="176">
        <f>'[4]13'!$B$15</f>
        <v>48</v>
      </c>
      <c r="D15" s="182">
        <f>'[5]22'!$H$16</f>
        <v>337</v>
      </c>
      <c r="E15" s="180">
        <f>'[4]13'!$H$15</f>
        <v>273</v>
      </c>
    </row>
    <row r="16" spans="1:5" s="1" customFormat="1" ht="34.5" customHeight="1">
      <c r="A16" s="213" t="s">
        <v>0</v>
      </c>
      <c r="B16" s="214">
        <f>SUM(B12:B15)</f>
        <v>116</v>
      </c>
      <c r="C16" s="209">
        <f>SUM(C12:C15)</f>
        <v>95</v>
      </c>
      <c r="D16" s="215">
        <f>SUM(D12:D15)</f>
        <v>412</v>
      </c>
      <c r="E16" s="209">
        <f>SUM(E12:E15)</f>
        <v>355</v>
      </c>
    </row>
    <row r="18" s="7" customFormat="1" ht="25.5" customHeight="1">
      <c r="A18" s="160" t="s">
        <v>7</v>
      </c>
    </row>
    <row r="19" s="11" customFormat="1" ht="18" customHeight="1">
      <c r="A19" s="11" t="s">
        <v>48</v>
      </c>
    </row>
    <row r="20" spans="1:5" s="13" customFormat="1" ht="12.75" customHeight="1">
      <c r="A20" s="23"/>
      <c r="B20" s="12"/>
      <c r="C20" s="12"/>
      <c r="D20" s="12"/>
      <c r="E20" s="12"/>
    </row>
    <row r="22" ht="15.75">
      <c r="B22" s="9"/>
    </row>
  </sheetData>
  <sheetProtection/>
  <mergeCells count="2">
    <mergeCell ref="B2:C3"/>
    <mergeCell ref="D2:E3"/>
  </mergeCells>
  <printOptions horizontalCentered="1" verticalCentered="1"/>
  <pageMargins left="0.2362204724409449" right="0.2362204724409449" top="0.7874015748031497" bottom="0.6692913385826772" header="0.31496062992125984" footer="0.31496062992125984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4">
    <pageSetUpPr fitToPage="1"/>
  </sheetPr>
  <dimension ref="A1:S32"/>
  <sheetViews>
    <sheetView showGridLines="0" showZeros="0" tabSelected="1" zoomScale="75" zoomScaleNormal="75" zoomScalePageLayoutView="0" workbookViewId="0" topLeftCell="A1">
      <selection activeCell="K20" sqref="A20:K20"/>
    </sheetView>
  </sheetViews>
  <sheetFormatPr defaultColWidth="9.00390625" defaultRowHeight="12.75"/>
  <cols>
    <col min="1" max="1" width="15.375" style="245" customWidth="1"/>
    <col min="2" max="2" width="23.125" style="245" customWidth="1"/>
    <col min="3" max="4" width="15.75390625" style="295" customWidth="1"/>
    <col min="5" max="6" width="15.75390625" style="296" customWidth="1"/>
    <col min="7" max="7" width="3.375" style="245" customWidth="1"/>
    <col min="8" max="8" width="23.00390625" style="245" customWidth="1"/>
    <col min="9" max="9" width="28.875" style="245" customWidth="1"/>
    <col min="10" max="10" width="16.875" style="297" customWidth="1"/>
    <col min="11" max="11" width="16.375" style="297" customWidth="1"/>
    <col min="12" max="12" width="18.75390625" style="296" customWidth="1"/>
    <col min="13" max="13" width="15.75390625" style="296" customWidth="1"/>
    <col min="14" max="16384" width="9.125" style="245" customWidth="1"/>
  </cols>
  <sheetData>
    <row r="1" spans="1:6" s="226" customFormat="1" ht="19.5" customHeight="1">
      <c r="A1" s="304" t="s">
        <v>221</v>
      </c>
      <c r="B1" s="298"/>
      <c r="C1" s="298"/>
      <c r="D1" s="298"/>
      <c r="E1" s="302"/>
      <c r="F1" s="302"/>
    </row>
    <row r="2" spans="1:6" s="226" customFormat="1" ht="7.5" customHeight="1" thickBot="1">
      <c r="A2" s="304"/>
      <c r="B2" s="298"/>
      <c r="C2" s="298"/>
      <c r="D2" s="298"/>
      <c r="E2" s="302"/>
      <c r="F2" s="302"/>
    </row>
    <row r="3" spans="1:13" s="231" customFormat="1" ht="15.75" customHeight="1" thickTop="1">
      <c r="A3" s="227"/>
      <c r="B3" s="227" t="s">
        <v>85</v>
      </c>
      <c r="C3" s="228" t="s">
        <v>42</v>
      </c>
      <c r="D3" s="228"/>
      <c r="E3" s="229" t="s">
        <v>43</v>
      </c>
      <c r="F3" s="230"/>
      <c r="H3" s="227" t="s">
        <v>41</v>
      </c>
      <c r="I3" s="227" t="s">
        <v>85</v>
      </c>
      <c r="J3" s="228" t="s">
        <v>42</v>
      </c>
      <c r="K3" s="228"/>
      <c r="L3" s="229" t="s">
        <v>43</v>
      </c>
      <c r="M3" s="230"/>
    </row>
    <row r="4" spans="1:14" s="231" customFormat="1" ht="15.75" customHeight="1" thickBot="1">
      <c r="A4" s="232"/>
      <c r="B4" s="232"/>
      <c r="C4" s="303" t="s">
        <v>194</v>
      </c>
      <c r="D4" s="234" t="s">
        <v>195</v>
      </c>
      <c r="E4" s="233" t="s">
        <v>194</v>
      </c>
      <c r="F4" s="234" t="s">
        <v>195</v>
      </c>
      <c r="G4" s="235"/>
      <c r="H4" s="236"/>
      <c r="I4" s="236"/>
      <c r="J4" s="303" t="s">
        <v>194</v>
      </c>
      <c r="K4" s="234" t="s">
        <v>195</v>
      </c>
      <c r="L4" s="233" t="s">
        <v>194</v>
      </c>
      <c r="M4" s="234" t="s">
        <v>195</v>
      </c>
      <c r="N4" s="235"/>
    </row>
    <row r="5" spans="1:19" s="231" customFormat="1" ht="15.75" customHeight="1" thickBot="1" thickTop="1">
      <c r="A5" s="237"/>
      <c r="B5" s="237"/>
      <c r="C5" s="238"/>
      <c r="D5" s="238"/>
      <c r="E5" s="238"/>
      <c r="F5" s="238"/>
      <c r="G5" s="235"/>
      <c r="H5" s="239"/>
      <c r="I5" s="239"/>
      <c r="J5" s="238"/>
      <c r="K5" s="238"/>
      <c r="L5" s="238"/>
      <c r="M5" s="238"/>
      <c r="N5" s="235"/>
      <c r="O5" s="235"/>
      <c r="P5" s="235"/>
      <c r="Q5" s="235"/>
      <c r="R5" s="235"/>
      <c r="S5" s="235"/>
    </row>
    <row r="6" spans="1:19" ht="24" customHeight="1" thickTop="1">
      <c r="A6" s="431" t="s">
        <v>44</v>
      </c>
      <c r="B6" s="431" t="s">
        <v>81</v>
      </c>
      <c r="C6" s="430"/>
      <c r="D6" s="240"/>
      <c r="E6" s="306">
        <f>'[6]20. Przemyt - towary'!$E$6</f>
        <v>10098857.240000004</v>
      </c>
      <c r="F6" s="339">
        <f>'[6]20. Przemyt - towary'!$F$6</f>
        <v>24174503.61</v>
      </c>
      <c r="G6" s="241"/>
      <c r="H6" s="242" t="s">
        <v>45</v>
      </c>
      <c r="I6" s="242" t="s">
        <v>81</v>
      </c>
      <c r="J6" s="243">
        <f>SUM(J7:J9)</f>
        <v>1292</v>
      </c>
      <c r="K6" s="244">
        <f>SUM(K7:K9)</f>
        <v>115</v>
      </c>
      <c r="L6" s="453" t="str">
        <f>'[6]20. Przemyt - towary'!$L$6</f>
        <v>—————</v>
      </c>
      <c r="M6" s="339">
        <f>'[6]20. Przemyt - towary'!$M$6</f>
        <v>3000</v>
      </c>
      <c r="N6" s="241"/>
      <c r="O6" s="241"/>
      <c r="P6" s="241"/>
      <c r="Q6" s="241"/>
      <c r="R6" s="241"/>
      <c r="S6" s="241"/>
    </row>
    <row r="7" spans="1:13" ht="19.5" customHeight="1">
      <c r="A7" s="254" t="s">
        <v>9</v>
      </c>
      <c r="B7" s="435" t="s">
        <v>10</v>
      </c>
      <c r="C7" s="437">
        <f>'[6]20. Przemyt - towary'!$C$7</f>
        <v>19.055048000000006</v>
      </c>
      <c r="D7" s="438">
        <f>'[6]20. Przemyt - towary'!$D$7</f>
        <v>14.156930000000003</v>
      </c>
      <c r="E7" s="247"/>
      <c r="F7" s="248"/>
      <c r="H7" s="246" t="s">
        <v>9</v>
      </c>
      <c r="I7" s="246" t="s">
        <v>11</v>
      </c>
      <c r="J7" s="447" t="str">
        <f>'[6]20. Przemyt - towary'!$J$7</f>
        <v>—————</v>
      </c>
      <c r="K7" s="256">
        <f>'[6]20. Przemyt - towary'!$K$7</f>
        <v>4</v>
      </c>
      <c r="L7" s="247"/>
      <c r="M7" s="248"/>
    </row>
    <row r="8" spans="1:13" ht="19.5" customHeight="1">
      <c r="A8" s="254"/>
      <c r="B8" s="435" t="s">
        <v>12</v>
      </c>
      <c r="C8" s="259">
        <f>'[6]20. Przemyt - towary'!$C$8</f>
        <v>68</v>
      </c>
      <c r="D8" s="260">
        <f>'[6]20. Przemyt - towary'!$D$8</f>
        <v>17</v>
      </c>
      <c r="E8" s="247"/>
      <c r="F8" s="248"/>
      <c r="H8" s="246"/>
      <c r="I8" s="246" t="s">
        <v>13</v>
      </c>
      <c r="J8" s="249">
        <f>'[6]20. Przemyt - towary'!$J$8</f>
        <v>283</v>
      </c>
      <c r="K8" s="256">
        <f>'[6]20. Przemyt - towary'!$K$8</f>
        <v>68</v>
      </c>
      <c r="L8" s="247"/>
      <c r="M8" s="248"/>
    </row>
    <row r="9" spans="1:13" ht="19.5" customHeight="1">
      <c r="A9" s="254"/>
      <c r="B9" s="435" t="s">
        <v>14</v>
      </c>
      <c r="C9" s="437">
        <f>'[6]20. Przemyt - towary'!$C$9</f>
        <v>0.22792999999999997</v>
      </c>
      <c r="D9" s="438">
        <f>'[6]20. Przemyt - towary'!$D$9</f>
        <v>1.5174299999999998</v>
      </c>
      <c r="E9" s="247"/>
      <c r="F9" s="248"/>
      <c r="H9" s="246"/>
      <c r="I9" s="246" t="s">
        <v>15</v>
      </c>
      <c r="J9" s="249">
        <f>'[6]20. Przemyt - towary'!$J$9</f>
        <v>1009</v>
      </c>
      <c r="K9" s="256">
        <f>'[6]20. Przemyt - towary'!$K$9</f>
        <v>43</v>
      </c>
      <c r="L9" s="247"/>
      <c r="M9" s="248"/>
    </row>
    <row r="10" spans="1:13" ht="19.5" customHeight="1">
      <c r="A10" s="254"/>
      <c r="B10" s="435" t="s">
        <v>16</v>
      </c>
      <c r="C10" s="401">
        <f>'[6]20. Przemyt - towary'!$C$10</f>
        <v>0.43137</v>
      </c>
      <c r="D10" s="438">
        <f>'[6]20. Przemyt - towary'!$D$10</f>
        <v>0.15326499999999998</v>
      </c>
      <c r="E10" s="247"/>
      <c r="F10" s="248"/>
      <c r="H10" s="250" t="s">
        <v>18</v>
      </c>
      <c r="I10" s="250" t="s">
        <v>81</v>
      </c>
      <c r="J10" s="251">
        <f>SUM(J11:J14)</f>
        <v>574</v>
      </c>
      <c r="K10" s="252">
        <f>SUM(K11:K14)</f>
        <v>616</v>
      </c>
      <c r="L10" s="314">
        <f>SUM(L11:L14)</f>
        <v>32342126</v>
      </c>
      <c r="M10" s="400">
        <f>SUM(M11:M14)</f>
        <v>35522035</v>
      </c>
    </row>
    <row r="11" spans="1:13" ht="19.5" customHeight="1">
      <c r="A11" s="254"/>
      <c r="B11" s="435" t="s">
        <v>17</v>
      </c>
      <c r="C11" s="437">
        <f>'[6]20. Przemyt - towary'!$C$11</f>
        <v>3.43296</v>
      </c>
      <c r="D11" s="438">
        <f>'[6]20. Przemyt - towary'!$D$11</f>
        <v>4.156015</v>
      </c>
      <c r="E11" s="247"/>
      <c r="F11" s="248"/>
      <c r="H11" s="246" t="s">
        <v>9</v>
      </c>
      <c r="I11" s="439" t="s">
        <v>190</v>
      </c>
      <c r="J11" s="255">
        <f>'[6]20. Przemyt - towary'!$J$12</f>
        <v>538</v>
      </c>
      <c r="K11" s="256">
        <f>'[6]20. Przemyt - towary'!$K$12</f>
        <v>602</v>
      </c>
      <c r="L11" s="257">
        <v>31934126</v>
      </c>
      <c r="M11" s="258">
        <f>'[6]20. Przemyt - towary'!$M$12</f>
        <v>35204335</v>
      </c>
    </row>
    <row r="12" spans="1:13" ht="19.5" customHeight="1">
      <c r="A12" s="254"/>
      <c r="B12" s="435" t="s">
        <v>19</v>
      </c>
      <c r="C12" s="437">
        <f>'[6]20. Przemyt - towary'!$C$12</f>
        <v>301.5552283</v>
      </c>
      <c r="D12" s="438">
        <f>'[6]20. Przemyt - towary'!$D$12</f>
        <v>336.6277367</v>
      </c>
      <c r="E12" s="247"/>
      <c r="F12" s="248"/>
      <c r="H12" s="254" t="s">
        <v>60</v>
      </c>
      <c r="I12" s="395" t="s">
        <v>21</v>
      </c>
      <c r="J12" s="255">
        <f>'[6]20. Przemyt - towary'!$J$13</f>
        <v>36</v>
      </c>
      <c r="K12" s="398">
        <f>'[6]20. Przemyt - towary'!$K$13</f>
        <v>14</v>
      </c>
      <c r="L12" s="399">
        <f>'[6]20. Przemyt - towary'!$L$13</f>
        <v>408000</v>
      </c>
      <c r="M12" s="345">
        <f>'[6]20. Przemyt - towary'!$M$13</f>
        <v>317700</v>
      </c>
    </row>
    <row r="13" spans="1:13" ht="19.5" customHeight="1">
      <c r="A13" s="254"/>
      <c r="B13" s="435" t="s">
        <v>20</v>
      </c>
      <c r="C13" s="437">
        <f>'[6]20. Przemyt - towary'!$C$13</f>
        <v>0.00894</v>
      </c>
      <c r="D13" s="443" t="str">
        <f>'[6]20. Przemyt - towary'!$D$13</f>
        <v>—————</v>
      </c>
      <c r="E13" s="247"/>
      <c r="F13" s="248"/>
      <c r="H13" s="396"/>
      <c r="I13" s="395"/>
      <c r="J13" s="448" t="str">
        <f>'[6]20. Przemyt - towary'!$J$14</f>
        <v>—————</v>
      </c>
      <c r="K13" s="450" t="str">
        <f>'[6]20. Przemyt - towary'!$K$14</f>
        <v>—————</v>
      </c>
      <c r="M13" s="451" t="str">
        <f>'[6]20. Przemyt - towary'!$M$14</f>
        <v>—————</v>
      </c>
    </row>
    <row r="14" spans="1:13" ht="19.5" customHeight="1">
      <c r="A14" s="254"/>
      <c r="B14" s="435" t="s">
        <v>20</v>
      </c>
      <c r="C14" s="259">
        <f>'[6]20. Przemyt - towary'!$C$14</f>
        <v>164</v>
      </c>
      <c r="D14" s="260">
        <f>'[6]20. Przemyt - towary'!$D$14</f>
        <v>10512.5</v>
      </c>
      <c r="E14" s="247"/>
      <c r="F14" s="248"/>
      <c r="H14" s="397"/>
      <c r="I14" s="395"/>
      <c r="J14" s="448" t="str">
        <f>'[6]20. Przemyt - towary'!$J$15</f>
        <v>—————</v>
      </c>
      <c r="K14" s="449" t="str">
        <f>'[6]20. Przemyt - towary'!$K$15</f>
        <v>—————</v>
      </c>
      <c r="M14" s="452" t="str">
        <f>'[6]20. Przemyt - towary'!$M$15</f>
        <v>—————</v>
      </c>
    </row>
    <row r="15" spans="1:13" s="263" customFormat="1" ht="19.5" customHeight="1">
      <c r="A15" s="254"/>
      <c r="B15" s="435" t="s">
        <v>22</v>
      </c>
      <c r="C15" s="442" t="str">
        <f>'[6]20. Przemyt - towary'!$C$15</f>
        <v>—————</v>
      </c>
      <c r="D15" s="444" t="str">
        <f>'[6]20. Przemyt - towary'!$D$15</f>
        <v>—————</v>
      </c>
      <c r="E15" s="290"/>
      <c r="F15" s="262"/>
      <c r="H15" s="250" t="s">
        <v>24</v>
      </c>
      <c r="I15" s="250" t="s">
        <v>60</v>
      </c>
      <c r="J15" s="251">
        <f>'[6]20. Przemyt - towary'!$J$18</f>
        <v>0</v>
      </c>
      <c r="K15" s="252">
        <f>'[6]20. Przemyt - towary'!$K$18</f>
        <v>0</v>
      </c>
      <c r="L15" s="314">
        <f>'[6]20. Przemyt - towary'!$L$20</f>
        <v>73810621.13800065</v>
      </c>
      <c r="M15" s="253">
        <f>'[6]20. Przemyt - towary'!$M$20</f>
        <v>85515908.04199997</v>
      </c>
    </row>
    <row r="16" spans="1:13" s="264" customFormat="1" ht="20.25" customHeight="1">
      <c r="A16" s="432"/>
      <c r="B16" s="435" t="s">
        <v>189</v>
      </c>
      <c r="C16" s="437">
        <f>'[6]20. Przemyt - towary'!$C$16</f>
        <v>3</v>
      </c>
      <c r="D16" s="444" t="str">
        <f>'[6]20. Przemyt - towary'!$D$16</f>
        <v>—————</v>
      </c>
      <c r="E16" s="265"/>
      <c r="F16" s="425"/>
      <c r="H16" s="268" t="s">
        <v>9</v>
      </c>
      <c r="I16" s="375" t="s">
        <v>125</v>
      </c>
      <c r="J16" s="387">
        <f>'[6]20. Przemyt - towary'!$J$21</f>
        <v>96904260</v>
      </c>
      <c r="K16" s="393">
        <f>'[6]20. Przemyt - towary'!$K$21</f>
        <v>134886045</v>
      </c>
      <c r="L16" s="269">
        <f>'[6]20. Przemyt - towary'!$L$21</f>
        <v>48493364.64300065</v>
      </c>
      <c r="M16" s="378">
        <f>'[6]20. Przemyt - towary'!$M$21</f>
        <v>61161029.99199996</v>
      </c>
    </row>
    <row r="17" spans="1:13" s="264" customFormat="1" ht="20.25" customHeight="1">
      <c r="A17" s="433"/>
      <c r="B17" s="435" t="s">
        <v>23</v>
      </c>
      <c r="C17" s="437">
        <f>'[6]20. Przemyt - towary'!$C$17</f>
        <v>0.0052</v>
      </c>
      <c r="D17" s="445" t="str">
        <f>'[6]20. Przemyt - towary'!$D$17</f>
        <v>—————</v>
      </c>
      <c r="E17" s="426"/>
      <c r="F17" s="427"/>
      <c r="H17" s="268"/>
      <c r="I17" s="376" t="s">
        <v>126</v>
      </c>
      <c r="J17" s="421">
        <f>'[6]20. Przemyt - towary'!$J$22</f>
        <v>78105398</v>
      </c>
      <c r="K17" s="422">
        <f>'[6]20. Przemyt - towary'!$K$22</f>
        <v>85249771</v>
      </c>
      <c r="L17" s="423">
        <f>'[6]20. Przemyt - towary'!$L$22</f>
        <v>39087086.30600016</v>
      </c>
      <c r="M17" s="424">
        <f>'[6]20. Przemyt - towary'!$M$22</f>
        <v>38701585.78599989</v>
      </c>
    </row>
    <row r="18" spans="1:13" ht="20.25" customHeight="1" thickBot="1">
      <c r="A18" s="373"/>
      <c r="B18" s="436" t="s">
        <v>46</v>
      </c>
      <c r="C18" s="428" t="str">
        <f>'[7].xls].xls].xls].xls].xls].xls].xls]20. Przemyt - towary'!$C$18</f>
        <v>7,0337 / kg, szt.</v>
      </c>
      <c r="D18" s="455">
        <f>'[7].xls].xls].xls].xls].xls].xls].xls]20. Przemyt - towary'!$D$18</f>
        <v>4583</v>
      </c>
      <c r="E18" s="429"/>
      <c r="F18" s="434"/>
      <c r="H18" s="246"/>
      <c r="I18" s="246" t="s">
        <v>27</v>
      </c>
      <c r="J18" s="392"/>
      <c r="K18" s="394"/>
      <c r="L18" s="344">
        <f>'[6]20. Przemyt - towary'!$L$23</f>
        <v>1796002.1450000003</v>
      </c>
      <c r="M18" s="379">
        <f>'[6]20. Przemyt - towary'!$M$23</f>
        <v>3033580.6399999997</v>
      </c>
    </row>
    <row r="19" spans="8:13" ht="19.5" customHeight="1" thickBot="1" thickTop="1">
      <c r="H19" s="246"/>
      <c r="I19" s="246" t="s">
        <v>30</v>
      </c>
      <c r="J19" s="382"/>
      <c r="K19" s="383"/>
      <c r="L19" s="408">
        <f>'[6]20. Przemyt - towary'!$L$24</f>
        <v>0</v>
      </c>
      <c r="M19" s="409">
        <f>'[6]20. Przemyt - towary'!$M$24</f>
        <v>14400</v>
      </c>
    </row>
    <row r="20" spans="1:13" ht="19.5" customHeight="1" thickBot="1" thickTop="1">
      <c r="A20" s="266" t="s">
        <v>25</v>
      </c>
      <c r="B20" s="266"/>
      <c r="C20" s="402">
        <f>C21+C25+C28</f>
        <v>2910</v>
      </c>
      <c r="D20" s="403">
        <f>D21+D25+D28</f>
        <v>961</v>
      </c>
      <c r="E20" s="446" t="str">
        <f>'[6]20. Przemyt - towary'!$E$20</f>
        <v>—————</v>
      </c>
      <c r="F20" s="267">
        <f>'[6]20. Przemyt - towary'!$F$20</f>
        <v>1341</v>
      </c>
      <c r="H20" s="373"/>
      <c r="I20" s="311" t="s">
        <v>32</v>
      </c>
      <c r="J20" s="374"/>
      <c r="K20" s="372"/>
      <c r="L20" s="377">
        <f>'[6]20. Przemyt - towary'!$L$25</f>
        <v>23521254.35</v>
      </c>
      <c r="M20" s="380">
        <f>'[6]20. Przemyt - towary'!$M$25</f>
        <v>21306897.41</v>
      </c>
    </row>
    <row r="21" spans="1:6" ht="19.5" customHeight="1" thickTop="1">
      <c r="A21" s="270" t="s">
        <v>26</v>
      </c>
      <c r="B21" s="270" t="s">
        <v>81</v>
      </c>
      <c r="C21" s="271">
        <f>SUM(C22:C24)</f>
        <v>193</v>
      </c>
      <c r="D21" s="272">
        <f>SUM(D22:D24)</f>
        <v>73</v>
      </c>
      <c r="E21" s="273"/>
      <c r="F21" s="274"/>
    </row>
    <row r="22" spans="1:13" ht="19.5" customHeight="1">
      <c r="A22" s="246" t="s">
        <v>28</v>
      </c>
      <c r="B22" s="246" t="s">
        <v>29</v>
      </c>
      <c r="C22" s="275">
        <f>'[6]20. Przemyt - towary'!$C$22</f>
        <v>48</v>
      </c>
      <c r="D22" s="256">
        <f>'[6]20. Przemyt - towary'!$D$22</f>
        <v>17</v>
      </c>
      <c r="E22" s="276"/>
      <c r="F22" s="262"/>
      <c r="H22" s="280"/>
      <c r="I22" s="280"/>
      <c r="J22" s="261"/>
      <c r="K22" s="261"/>
      <c r="L22" s="281"/>
      <c r="M22" s="281"/>
    </row>
    <row r="23" spans="1:14" ht="24" customHeight="1">
      <c r="A23" s="246"/>
      <c r="B23" s="246" t="s">
        <v>31</v>
      </c>
      <c r="C23" s="275">
        <f>'[6]20. Przemyt - towary'!$C$23</f>
        <v>5</v>
      </c>
      <c r="D23" s="256">
        <f>'[6]20. Przemyt - towary'!$D$23</f>
        <v>10</v>
      </c>
      <c r="E23" s="276"/>
      <c r="F23" s="262"/>
      <c r="H23" s="284"/>
      <c r="I23" s="284"/>
      <c r="J23" s="285"/>
      <c r="K23" s="285"/>
      <c r="L23" s="286"/>
      <c r="M23" s="286"/>
      <c r="N23" s="231"/>
    </row>
    <row r="24" spans="1:14" ht="19.5" customHeight="1">
      <c r="A24" s="246"/>
      <c r="B24" s="246" t="s">
        <v>33</v>
      </c>
      <c r="C24" s="278">
        <f>'[6]20. Przemyt - towary'!$C$24</f>
        <v>140</v>
      </c>
      <c r="D24" s="279">
        <f>'[6]20. Przemyt - towary'!$D$24</f>
        <v>46</v>
      </c>
      <c r="E24" s="276"/>
      <c r="F24" s="262"/>
      <c r="H24" s="284"/>
      <c r="I24" s="284"/>
      <c r="J24" s="287"/>
      <c r="K24" s="287"/>
      <c r="L24" s="286"/>
      <c r="M24" s="286"/>
      <c r="N24" s="231"/>
    </row>
    <row r="25" spans="1:14" ht="19.5" customHeight="1">
      <c r="A25" s="270" t="s">
        <v>34</v>
      </c>
      <c r="B25" s="282" t="s">
        <v>81</v>
      </c>
      <c r="C25" s="283">
        <f>SUM(C26:C27)</f>
        <v>1</v>
      </c>
      <c r="D25" s="272">
        <f>SUM(D26:D27)</f>
        <v>0</v>
      </c>
      <c r="E25" s="273"/>
      <c r="F25" s="274"/>
      <c r="H25" s="284"/>
      <c r="I25" s="284"/>
      <c r="J25" s="287"/>
      <c r="K25" s="287"/>
      <c r="L25" s="300"/>
      <c r="M25" s="300"/>
      <c r="N25" s="231"/>
    </row>
    <row r="26" spans="1:14" ht="24" customHeight="1">
      <c r="A26" s="246" t="s">
        <v>28</v>
      </c>
      <c r="B26" s="246" t="s">
        <v>35</v>
      </c>
      <c r="C26" s="275">
        <f>'[6]20. Przemyt - towary'!$C$26</f>
        <v>1</v>
      </c>
      <c r="D26" s="256">
        <f>'[6]20. Przemyt - towary'!$D$26</f>
        <v>0</v>
      </c>
      <c r="E26" s="276"/>
      <c r="F26" s="262"/>
      <c r="H26" s="284"/>
      <c r="I26" s="284"/>
      <c r="J26" s="285"/>
      <c r="K26" s="285"/>
      <c r="L26" s="300"/>
      <c r="M26" s="301"/>
      <c r="N26" s="231"/>
    </row>
    <row r="27" spans="1:14" ht="19.5" customHeight="1">
      <c r="A27" s="246"/>
      <c r="B27" s="246" t="s">
        <v>36</v>
      </c>
      <c r="C27" s="275">
        <f>'[6]20. Przemyt - towary'!$C$27</f>
        <v>0</v>
      </c>
      <c r="D27" s="256">
        <f>'[6]20. Przemyt - towary'!$D$27</f>
        <v>0</v>
      </c>
      <c r="E27" s="276"/>
      <c r="F27" s="262"/>
      <c r="H27" s="280"/>
      <c r="I27" s="280"/>
      <c r="J27" s="287"/>
      <c r="K27" s="287"/>
      <c r="L27" s="286"/>
      <c r="M27" s="286"/>
      <c r="N27" s="231"/>
    </row>
    <row r="28" spans="1:13" ht="19.5" customHeight="1">
      <c r="A28" s="270" t="s">
        <v>37</v>
      </c>
      <c r="B28" s="270" t="s">
        <v>81</v>
      </c>
      <c r="C28" s="271">
        <f>SUM(C29:C31)</f>
        <v>2716</v>
      </c>
      <c r="D28" s="272">
        <f>SUM(D29:D31)</f>
        <v>888</v>
      </c>
      <c r="E28" s="288"/>
      <c r="F28" s="289"/>
      <c r="G28" s="291"/>
      <c r="H28" s="280"/>
      <c r="I28" s="280"/>
      <c r="J28" s="261"/>
      <c r="K28" s="261"/>
      <c r="L28" s="290"/>
      <c r="M28" s="290"/>
    </row>
    <row r="29" spans="1:13" ht="19.5" customHeight="1">
      <c r="A29" s="246" t="s">
        <v>28</v>
      </c>
      <c r="B29" s="246" t="s">
        <v>38</v>
      </c>
      <c r="C29" s="275">
        <f>'[6]20. Przemyt - towary'!$C$29</f>
        <v>2357</v>
      </c>
      <c r="D29" s="256">
        <f>'[6]20. Przemyt - towary'!$D$29</f>
        <v>837</v>
      </c>
      <c r="E29" s="276"/>
      <c r="F29" s="262"/>
      <c r="G29" s="291"/>
      <c r="H29" s="280"/>
      <c r="I29" s="280"/>
      <c r="J29" s="261"/>
      <c r="K29" s="261"/>
      <c r="L29" s="290"/>
      <c r="M29" s="290"/>
    </row>
    <row r="30" spans="1:13" ht="25.5" customHeight="1">
      <c r="A30" s="246"/>
      <c r="B30" s="246" t="s">
        <v>39</v>
      </c>
      <c r="C30" s="275">
        <f>'[6]20. Przemyt - towary'!$C$30</f>
        <v>22</v>
      </c>
      <c r="D30" s="256">
        <f>'[6]20. Przemyt - towary'!$D$30</f>
        <v>51</v>
      </c>
      <c r="E30" s="276"/>
      <c r="F30" s="262"/>
      <c r="H30" s="280"/>
      <c r="I30" s="280"/>
      <c r="J30" s="261"/>
      <c r="K30" s="261"/>
      <c r="L30" s="290"/>
      <c r="M30" s="290"/>
    </row>
    <row r="31" spans="1:9" ht="18" customHeight="1" thickBot="1">
      <c r="A31" s="277"/>
      <c r="B31" s="277" t="s">
        <v>33</v>
      </c>
      <c r="C31" s="404">
        <f>'[6]20. Przemyt - towary'!$C$31</f>
        <v>337</v>
      </c>
      <c r="D31" s="292">
        <f>'[6]20. Przemyt - towary'!$D$31</f>
        <v>0</v>
      </c>
      <c r="E31" s="293"/>
      <c r="F31" s="294"/>
      <c r="H31" s="177"/>
      <c r="I31" s="177"/>
    </row>
    <row r="32" spans="1:2" ht="16.5" thickTop="1">
      <c r="A32" s="342" t="s">
        <v>47</v>
      </c>
      <c r="B32" s="177"/>
    </row>
  </sheetData>
  <sheetProtection/>
  <printOptions horizontalCentered="1" verticalCentered="1"/>
  <pageMargins left="0.22" right="0.28" top="0.4" bottom="0.59" header="0.2" footer="0.1968503937007874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Ruch graniczny osób na całej granicy</dc:title>
  <dc:subject/>
  <dc:creator>Anonim</dc:creator>
  <cp:keywords/>
  <dc:description/>
  <cp:lastModifiedBy>Paluch</cp:lastModifiedBy>
  <cp:lastPrinted>2012-10-30T14:39:16Z</cp:lastPrinted>
  <dcterms:created xsi:type="dcterms:W3CDTF">1997-12-03T13:57:01Z</dcterms:created>
  <dcterms:modified xsi:type="dcterms:W3CDTF">2012-11-05T10:20:57Z</dcterms:modified>
  <cp:category/>
  <cp:version/>
  <cp:contentType/>
  <cp:contentStatus/>
</cp:coreProperties>
</file>