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65461" windowWidth="9720" windowHeight="4620" firstSheet="1" activeTab="5"/>
  </bookViews>
  <sheets>
    <sheet name="Jednostki SG" sheetId="1" r:id="rId1"/>
    <sheet name="Osobowy ruch graniczny" sheetId="2" r:id="rId2"/>
    <sheet name="Środki transportu drogowego" sheetId="3" r:id="rId3"/>
    <sheet name="Zatrzymani" sheetId="4" r:id="rId4"/>
    <sheet name="Przekazani i przyjęci" sheetId="5" r:id="rId5"/>
    <sheet name="Ujawniony przemyt" sheetId="6" r:id="rId6"/>
  </sheets>
  <externalReferences>
    <externalReference r:id="rId9"/>
    <externalReference r:id="rId10"/>
    <externalReference r:id="rId11"/>
  </externalReferences>
  <definedNames>
    <definedName name="AccessDatabase" hidden="1">"C:\BIURO_SG\TABELE\STAT_96\szablon za 1996 rok.mdb"</definedName>
    <definedName name="K_NIEZEZWOLENIA" localSheetId="1">'[2]Baza 2005'!#REF!</definedName>
    <definedName name="K_NIEZEZWOLENIA" localSheetId="2">'[2]Baza 2005'!#REF!</definedName>
    <definedName name="K_NIEZEZWOLENIA" localSheetId="3">'[3]Baza 2005'!#REF!</definedName>
    <definedName name="K_NIEZEZWOLENIA">'[1]Baza 2005'!#REF!</definedName>
    <definedName name="wrn.cudzoziemcy._.wydaleni._.99." localSheetId="1" hidden="1">{#N/A,#N/A,FALSE,"24"}</definedName>
    <definedName name="wrn.cudzoziemcy._.wydaleni._.99." localSheetId="2" hidden="1">{#N/A,#N/A,FALSE,"24"}</definedName>
    <definedName name="wrn.cudzoziemcy._.wydaleni._.99." localSheetId="3" hidden="1">{#N/A,#N/A,FALSE,"24"}</definedName>
    <definedName name="wrn.cudzoziemcy._.wydaleni._.99." hidden="1">{#N/A,#N/A,FALSE,"24"}</definedName>
    <definedName name="wrn.Przyjęci._.do._.RP._.99." localSheetId="1" hidden="1">{#N/A,#N/A,FALSE,"23"}</definedName>
    <definedName name="wrn.Przyjęci._.do._.RP._.99." localSheetId="2" hidden="1">{#N/A,#N/A,FALSE,"23"}</definedName>
    <definedName name="wrn.Przyjęci._.do._.RP._.99." localSheetId="3" hidden="1">{#N/A,#N/A,FALSE,"23"}</definedName>
    <definedName name="wrn.Przyjęci._.do._.RP._.99." hidden="1">{#N/A,#N/A,FALSE,"23"}</definedName>
  </definedNames>
  <calcPr fullCalcOnLoad="1"/>
</workbook>
</file>

<file path=xl/sharedStrings.xml><?xml version="1.0" encoding="utf-8"?>
<sst xmlns="http://schemas.openxmlformats.org/spreadsheetml/2006/main" count="513" uniqueCount="375">
  <si>
    <t>6 placówek</t>
  </si>
  <si>
    <t>5 placówek</t>
  </si>
  <si>
    <t>razem granica wewnętrzna UE</t>
  </si>
  <si>
    <t>Nadwiślański</t>
  </si>
  <si>
    <t>placówki SG</t>
  </si>
  <si>
    <t>10 placówek</t>
  </si>
  <si>
    <t>17 placówek</t>
  </si>
  <si>
    <t>13 placówek</t>
  </si>
  <si>
    <t>Kraj</t>
  </si>
  <si>
    <t>na granicy zewnętrznej UE</t>
  </si>
  <si>
    <t>na granicy wewnętrznej UE</t>
  </si>
  <si>
    <t>16 placówek</t>
  </si>
  <si>
    <t>Źródło: Zarząd do Spraw Cudzoziemców KGSG</t>
  </si>
  <si>
    <t>4 placówki</t>
  </si>
  <si>
    <t xml:space="preserve">   w tym:</t>
  </si>
  <si>
    <t xml:space="preserve">amfetamina </t>
  </si>
  <si>
    <t>ikony</t>
  </si>
  <si>
    <t>amfetamina</t>
  </si>
  <si>
    <t>numizmaty</t>
  </si>
  <si>
    <t xml:space="preserve">haszysz </t>
  </si>
  <si>
    <t>przedmioty zabytkowe</t>
  </si>
  <si>
    <t xml:space="preserve">heroina </t>
  </si>
  <si>
    <t xml:space="preserve">kokaina </t>
  </si>
  <si>
    <t>pojazdy mechaniczne</t>
  </si>
  <si>
    <t>marihuana</t>
  </si>
  <si>
    <t>samochody</t>
  </si>
  <si>
    <t>ecstasy</t>
  </si>
  <si>
    <t>motocykle</t>
  </si>
  <si>
    <t>opium</t>
  </si>
  <si>
    <t>LSD</t>
  </si>
  <si>
    <t>towary handlowe</t>
  </si>
  <si>
    <t>broń i amunicja</t>
  </si>
  <si>
    <t>papierosy</t>
  </si>
  <si>
    <t xml:space="preserve">   broń</t>
  </si>
  <si>
    <t>alkohol</t>
  </si>
  <si>
    <t xml:space="preserve">       w tym:</t>
  </si>
  <si>
    <t>broń palna</t>
  </si>
  <si>
    <t>waluta obca</t>
  </si>
  <si>
    <t>broń gazowa</t>
  </si>
  <si>
    <t>inne towary</t>
  </si>
  <si>
    <t>inna</t>
  </si>
  <si>
    <t xml:space="preserve">   broń inna</t>
  </si>
  <si>
    <t>granaty</t>
  </si>
  <si>
    <t>ręczne miotacze gazu</t>
  </si>
  <si>
    <t xml:space="preserve">    amunicja</t>
  </si>
  <si>
    <t>amunicja ostra</t>
  </si>
  <si>
    <t>amunicja gazowa</t>
  </si>
  <si>
    <t xml:space="preserve">           Biuro Współpracy Międzynarodowej KGSG</t>
  </si>
  <si>
    <t>ANTIGUA I BARB.</t>
  </si>
  <si>
    <t>ANTYLE HOL.</t>
  </si>
  <si>
    <t>BOŚNIA  I  HERC.</t>
  </si>
  <si>
    <t>BRYT. TER. OC.IND.</t>
  </si>
  <si>
    <t xml:space="preserve">DEM.REP.KONGA </t>
  </si>
  <si>
    <t>FRANC.TER. POŁ.</t>
  </si>
  <si>
    <t>FRANC.TER. ZAM.</t>
  </si>
  <si>
    <t>GUJANA  FRANC.</t>
  </si>
  <si>
    <t>GWINEA  RÓWN.</t>
  </si>
  <si>
    <t>KOR.REP. LUD.DEM.</t>
  </si>
  <si>
    <t>MARIANY PÓŁN.</t>
  </si>
  <si>
    <t>NIGER</t>
  </si>
  <si>
    <t>POLINEZJA FRANC.</t>
  </si>
  <si>
    <t>REP.PŁD.  AFRYKI</t>
  </si>
  <si>
    <t>REP.ŚR.AFRYKAŃSKA</t>
  </si>
  <si>
    <t>SAHARA  ZACH.</t>
  </si>
  <si>
    <t>SAINT PIERRE I MIQ.</t>
  </si>
  <si>
    <t>SAINT VIN.I GREN.</t>
  </si>
  <si>
    <t>SAMOA AMERYK.</t>
  </si>
  <si>
    <t>ST.ZJEDN.AMERYKI</t>
  </si>
  <si>
    <t>SVALBARD I J.MAYEN</t>
  </si>
  <si>
    <t>TRYNIDAD I TOB.</t>
  </si>
  <si>
    <t>WYSPA BOŻ.NAR.</t>
  </si>
  <si>
    <t>W-Y COOKA</t>
  </si>
  <si>
    <t>W-Y DZIEWICZE(BRYT.)</t>
  </si>
  <si>
    <t>W-Y DZIEWICZE(USA)</t>
  </si>
  <si>
    <t>W-Y HEAR I MCDON.</t>
  </si>
  <si>
    <t>W-Y KOKOSOWE</t>
  </si>
  <si>
    <t>W-Y MARSHALLA</t>
  </si>
  <si>
    <t>W-Y OWCZE</t>
  </si>
  <si>
    <t>W-Y PŁD. GEO.SAND.</t>
  </si>
  <si>
    <t>W-Y SALOMONA</t>
  </si>
  <si>
    <t>W-Y ŚW. TOMASZA</t>
  </si>
  <si>
    <t>W-Y TURKS I CAICOS</t>
  </si>
  <si>
    <t>W-Y WALLIS I FOR.</t>
  </si>
  <si>
    <t>ZAKON K.MALT.</t>
  </si>
  <si>
    <t>ZJEDN.EMIR.ARABSKIE</t>
  </si>
  <si>
    <t xml:space="preserve">przekazani z RP </t>
  </si>
  <si>
    <t xml:space="preserve"> przyjęci do RP</t>
  </si>
  <si>
    <t xml:space="preserve"> cudzoziemcy</t>
  </si>
  <si>
    <t xml:space="preserve"> obywatele RP</t>
  </si>
  <si>
    <t>Rodzaj</t>
  </si>
  <si>
    <t>ilość</t>
  </si>
  <si>
    <t xml:space="preserve">wartość </t>
  </si>
  <si>
    <t>narkotyki</t>
  </si>
  <si>
    <t>dobra kultury</t>
  </si>
  <si>
    <t>AFGANISTAN</t>
  </si>
  <si>
    <t>ALBANIA</t>
  </si>
  <si>
    <t>ALGIERIA</t>
  </si>
  <si>
    <t>ANDORA</t>
  </si>
  <si>
    <t>ANGOLA</t>
  </si>
  <si>
    <t>ANGUILLA</t>
  </si>
  <si>
    <t>ANTARKTYDA</t>
  </si>
  <si>
    <t>ARABIA  SAUDYJSKA</t>
  </si>
  <si>
    <t>ARGENTYNA</t>
  </si>
  <si>
    <t>ARMENIA</t>
  </si>
  <si>
    <t>ARUBA</t>
  </si>
  <si>
    <t>AUSTRALIA</t>
  </si>
  <si>
    <t>AUSTRIA</t>
  </si>
  <si>
    <t>AZERBEJDŻAN</t>
  </si>
  <si>
    <t>BAHAMA</t>
  </si>
  <si>
    <t>BAHREJN</t>
  </si>
  <si>
    <t>BANGLADESZ</t>
  </si>
  <si>
    <t>BARBADOS</t>
  </si>
  <si>
    <t>BELGIA</t>
  </si>
  <si>
    <t>BELIZE</t>
  </si>
  <si>
    <t>BENIN</t>
  </si>
  <si>
    <t>BERMUDY</t>
  </si>
  <si>
    <t>BEZPAŃSTWOWCY</t>
  </si>
  <si>
    <t>BHUTAN</t>
  </si>
  <si>
    <t>BIAŁORUŚ</t>
  </si>
  <si>
    <t>BOLIWIA</t>
  </si>
  <si>
    <t>BOTSWANA</t>
  </si>
  <si>
    <t>BRAZYLIA</t>
  </si>
  <si>
    <t>BRUNEI</t>
  </si>
  <si>
    <t>BUŁGARIA</t>
  </si>
  <si>
    <t>BURKINA  FASO</t>
  </si>
  <si>
    <t>BURUNDI</t>
  </si>
  <si>
    <t>CAPE VERDE</t>
  </si>
  <si>
    <t>CHILE</t>
  </si>
  <si>
    <t>CHINY</t>
  </si>
  <si>
    <t>CHORWACJA</t>
  </si>
  <si>
    <t>COTE  D'IVOIRE</t>
  </si>
  <si>
    <t>CYPR</t>
  </si>
  <si>
    <t>CZAD</t>
  </si>
  <si>
    <t>CZECHY</t>
  </si>
  <si>
    <t>DANIA</t>
  </si>
  <si>
    <t>DOMINIKA</t>
  </si>
  <si>
    <t>DOMINIKANA</t>
  </si>
  <si>
    <t>DŻIBUTI</t>
  </si>
  <si>
    <t>EGIPT</t>
  </si>
  <si>
    <t>EKWADOR</t>
  </si>
  <si>
    <t>ERYTREA</t>
  </si>
  <si>
    <t>ESTONIA</t>
  </si>
  <si>
    <t>ETIOPIA</t>
  </si>
  <si>
    <t>FALKLANDY</t>
  </si>
  <si>
    <t>FIDŻI</t>
  </si>
  <si>
    <t>FILIPINY</t>
  </si>
  <si>
    <t>FINLANDIA</t>
  </si>
  <si>
    <t>FRANCJA</t>
  </si>
  <si>
    <t>GABON</t>
  </si>
  <si>
    <t>GAMBIA</t>
  </si>
  <si>
    <t>GHANA</t>
  </si>
  <si>
    <t>GIBLARTAR</t>
  </si>
  <si>
    <t>GRECJA</t>
  </si>
  <si>
    <t>GRENADA</t>
  </si>
  <si>
    <t>GRENLANDIA</t>
  </si>
  <si>
    <t>GRUZJA</t>
  </si>
  <si>
    <t>GUAM</t>
  </si>
  <si>
    <t>GUJANA</t>
  </si>
  <si>
    <t>GWADELUPA</t>
  </si>
  <si>
    <t>GWATEMALA</t>
  </si>
  <si>
    <t>GWINEA</t>
  </si>
  <si>
    <t>GWINEA  BISSAU</t>
  </si>
  <si>
    <t>HAITI</t>
  </si>
  <si>
    <t>HISZPANIA</t>
  </si>
  <si>
    <t>HONDURAS</t>
  </si>
  <si>
    <t>HONGKONG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</si>
  <si>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</si>
  <si>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</si>
  <si>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</si>
  <si>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</si>
  <si>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</si>
  <si>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</si>
  <si>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</si>
  <si>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</si>
  <si>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</si>
  <si>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JEMEN  PŁD.</t>
  </si>
  <si>
    <t>JORDANIA</t>
  </si>
  <si>
    <t>JUGOSŁAWIA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</si>
  <si>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</si>
  <si>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</si>
  <si>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</si>
  <si>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</si>
  <si>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</si>
  <si>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</si>
  <si>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</si>
  <si>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</si>
  <si>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</si>
  <si>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</si>
  <si>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</si>
  <si>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</si>
  <si>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KOREA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</si>
  <si>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</si>
  <si>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</si>
  <si>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</si>
  <si>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</si>
  <si>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</si>
  <si>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</si>
  <si>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</si>
  <si>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</si>
  <si>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</si>
  <si>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</si>
  <si>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LUKSEMBURG</t>
  </si>
  <si>
    <t>ŁOTWA</t>
  </si>
  <si>
    <t>MACEDONIA</t>
  </si>
  <si>
    <t>MADAGASKAR</t>
  </si>
  <si>
    <t>MAKAO</t>
  </si>
  <si>
    <t>MALAWI</t>
  </si>
  <si>
    <t>MALEDIWY</t>
  </si>
  <si>
    <t>MALEZJA</t>
  </si>
  <si>
    <t>MALI</t>
  </si>
  <si>
    <t>MALTA</t>
  </si>
  <si>
    <t>MAROKO</t>
  </si>
  <si>
    <t>MARTYNIKA</t>
  </si>
  <si>
    <t>MAURETANIA</t>
  </si>
  <si>
    <t>MAURYTIUS</t>
  </si>
  <si>
    <t>MAYOTTE</t>
  </si>
  <si>
    <t>MEKSYK</t>
  </si>
  <si>
    <t>MIKRONEZJA</t>
  </si>
  <si>
    <t>MINOR</t>
  </si>
  <si>
    <t>MOŁDOWA</t>
  </si>
  <si>
    <t>MONAKO</t>
  </si>
  <si>
    <t>MONGOLIA</t>
  </si>
  <si>
    <t>MONSERRAT</t>
  </si>
  <si>
    <t>MOZAMBIK</t>
  </si>
  <si>
    <t>MYANMAR</t>
  </si>
  <si>
    <t>NAMIBIA</t>
  </si>
  <si>
    <t>NAURU</t>
  </si>
  <si>
    <t>NEPAL</t>
  </si>
  <si>
    <t>NIDERLANDY</t>
  </si>
  <si>
    <t>NIEMCY</t>
  </si>
  <si>
    <t>NIEUSTALONE</t>
  </si>
  <si>
    <t>NIGERIA</t>
  </si>
  <si>
    <t>NIKARAGUA</t>
  </si>
  <si>
    <t>NIUE</t>
  </si>
  <si>
    <t>NORWEGIA</t>
  </si>
  <si>
    <t>NOWA  ZELANDIA</t>
  </si>
  <si>
    <t>NOWA KALEDONIA</t>
  </si>
  <si>
    <t>OMAN</t>
  </si>
  <si>
    <t>ONZ</t>
  </si>
  <si>
    <t>PAKISTAN</t>
  </si>
  <si>
    <t>PALAU</t>
  </si>
  <si>
    <t>PANAMA</t>
  </si>
  <si>
    <t>PARAGWAJ</t>
  </si>
  <si>
    <t>PERU</t>
  </si>
  <si>
    <t>PITCAIRN</t>
  </si>
  <si>
    <t>POLSKA</t>
  </si>
  <si>
    <t>PORTUGALIA</t>
  </si>
  <si>
    <t>PUERTO  RICO</t>
  </si>
  <si>
    <t>REUNION</t>
  </si>
  <si>
    <t>ROSJA</t>
  </si>
  <si>
    <t>RUMUNIA</t>
  </si>
  <si>
    <t>RWANDA</t>
  </si>
  <si>
    <t>SAINT KITTS I NEVIS</t>
  </si>
  <si>
    <t>SAINT LUCIA</t>
  </si>
  <si>
    <t>SALWADOR</t>
  </si>
  <si>
    <t>SAMOA ZACHODNIE</t>
  </si>
  <si>
    <t>SAN MARINO</t>
  </si>
  <si>
    <t>SENEGAL</t>
  </si>
  <si>
    <t>SIERRA  LEONE</t>
  </si>
  <si>
    <t>SINGAPUR</t>
  </si>
  <si>
    <t>SŁOWACJA</t>
  </si>
  <si>
    <t>SŁOWENIA</t>
  </si>
  <si>
    <t>SOMALIA</t>
  </si>
  <si>
    <t>SRI LANKA</t>
  </si>
  <si>
    <t>STERFA NEUTRALNA</t>
  </si>
  <si>
    <t>SUAZI</t>
  </si>
  <si>
    <t>SUDAN</t>
  </si>
  <si>
    <t>SURINAM</t>
  </si>
  <si>
    <t>SYRIA</t>
  </si>
  <si>
    <t>SZWAJCARIA</t>
  </si>
  <si>
    <t>SZWECJA</t>
  </si>
  <si>
    <t>TADŻYKISTAN</t>
  </si>
  <si>
    <t>TAJLANDIA</t>
  </si>
  <si>
    <t>TAJWAN</t>
  </si>
  <si>
    <t>TANZANIA</t>
  </si>
  <si>
    <t>TIMOR WSCHODNI</t>
  </si>
  <si>
    <t>TOGO</t>
  </si>
  <si>
    <t>TOKELAU</t>
  </si>
  <si>
    <t>TONGA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</si>
  <si>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</si>
  <si>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</si>
  <si>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</si>
  <si>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</si>
  <si>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</si>
  <si>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</si>
  <si>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</si>
  <si>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</si>
  <si>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</si>
  <si>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WATYKAN</t>
  </si>
  <si>
    <t>WENEZUELA</t>
  </si>
  <si>
    <t>WĘGRY</t>
  </si>
  <si>
    <t>WIELKA BRYTANIA</t>
  </si>
  <si>
    <t>WIETNAM</t>
  </si>
  <si>
    <t>WŁOCHY</t>
  </si>
  <si>
    <t>WYSPA BOUVET</t>
  </si>
  <si>
    <t>WYSPA NORFOLK</t>
  </si>
  <si>
    <t>ZAMBIA</t>
  </si>
  <si>
    <t>ZIMBABWE</t>
  </si>
  <si>
    <t>Źródło: Zarząd Graniczny KGSG</t>
  </si>
  <si>
    <r>
      <t xml:space="preserve">Źródło: </t>
    </r>
    <r>
      <rPr>
        <i/>
        <sz val="10"/>
        <rFont val="Arial CE"/>
        <family val="2"/>
      </rPr>
      <t>Zarząd Graniczny KGSG</t>
    </r>
  </si>
  <si>
    <t>* za pgpwp i w trybie administracyjnym (przeterminowany pobyt, nielegalna praca itp.)</t>
  </si>
  <si>
    <r>
      <t xml:space="preserve">Oddział SG
</t>
    </r>
    <r>
      <rPr>
        <sz val="10"/>
        <rFont val="Times New Roman CE"/>
        <family val="1"/>
      </rPr>
      <t>jednostka organizacyjna</t>
    </r>
  </si>
  <si>
    <t>długość odcinka</t>
  </si>
  <si>
    <t>Warmińsko - Mazurski</t>
  </si>
  <si>
    <t>Podlaski</t>
  </si>
  <si>
    <t>Nadbużański</t>
  </si>
  <si>
    <t>Bieszczadzki</t>
  </si>
  <si>
    <t>Karpacki</t>
  </si>
  <si>
    <t>Śląski</t>
  </si>
  <si>
    <t>Sudecki</t>
  </si>
  <si>
    <t>Łużycki</t>
  </si>
  <si>
    <t>Pomorski</t>
  </si>
  <si>
    <t>Morski</t>
  </si>
  <si>
    <t xml:space="preserve"> </t>
  </si>
  <si>
    <t>RAZEM</t>
  </si>
  <si>
    <t>ogółem</t>
  </si>
  <si>
    <t>odcinek granicy</t>
  </si>
  <si>
    <t>/</t>
  </si>
  <si>
    <t>Rosja</t>
  </si>
  <si>
    <t>Litwa</t>
  </si>
  <si>
    <t>Białoruś</t>
  </si>
  <si>
    <t>Ukraina</t>
  </si>
  <si>
    <t>Słowacja</t>
  </si>
  <si>
    <t>Czechy</t>
  </si>
  <si>
    <t>Niemcy</t>
  </si>
  <si>
    <t>morska</t>
  </si>
  <si>
    <t>lotnicza</t>
  </si>
  <si>
    <t>udział %</t>
  </si>
  <si>
    <t>w tym:</t>
  </si>
  <si>
    <t>obywatele RP</t>
  </si>
  <si>
    <t>cudzoziemcy</t>
  </si>
  <si>
    <t>w całości</t>
  </si>
  <si>
    <t>z Polski</t>
  </si>
  <si>
    <t>do Polski</t>
  </si>
  <si>
    <t>razem</t>
  </si>
  <si>
    <t>odcinek</t>
  </si>
  <si>
    <t>ruchu</t>
  </si>
  <si>
    <t>granicy</t>
  </si>
  <si>
    <t>wyszczególnienie</t>
  </si>
  <si>
    <t xml:space="preserve">udział % </t>
  </si>
  <si>
    <t xml:space="preserve">Ogółem  </t>
  </si>
  <si>
    <t>samochody osobowe</t>
  </si>
  <si>
    <t>autobusy</t>
  </si>
  <si>
    <t>samochody ciężarowe</t>
  </si>
  <si>
    <t>obywatelstwo</t>
  </si>
  <si>
    <t>razem granica zewnętrzna UE</t>
  </si>
  <si>
    <t>4 placówek</t>
  </si>
  <si>
    <t>Razem obywatele państw trzecich</t>
  </si>
  <si>
    <t>Razem obywatele UE/EOG</t>
  </si>
  <si>
    <t>31.12.2008 r.</t>
  </si>
  <si>
    <t>CZARNOGÓRA</t>
  </si>
  <si>
    <t>SERBIA</t>
  </si>
  <si>
    <t>INDIE</t>
  </si>
  <si>
    <t>109 placówek
69 przejść</t>
  </si>
  <si>
    <t>Nadodrzański</t>
  </si>
  <si>
    <t>15 placówek</t>
  </si>
  <si>
    <t>8 placówek</t>
  </si>
  <si>
    <t>WYBRZEŻE KOŚCI SŁONIOWEJ</t>
  </si>
  <si>
    <t>*umowa o małym ruchu granicznym pomiędzy Polską a Ukrainą weszła w życie z dniem 1 lipca 2009 r.</t>
  </si>
  <si>
    <t>PALESTYNA</t>
  </si>
  <si>
    <t>KOSOWO</t>
  </si>
  <si>
    <t>18 placówek</t>
  </si>
  <si>
    <t>106 placówek
68 przejść</t>
  </si>
  <si>
    <t>31.12.2009 r.</t>
  </si>
  <si>
    <t>2009 r.</t>
  </si>
  <si>
    <t>2008 r.</t>
  </si>
  <si>
    <t>Terenowe jednostki organizacyjne Straży Granicznej</t>
  </si>
  <si>
    <t>Mały ruch graniczny na granicy z Ukrainą w okresie lipiec-grudzień 2009 roku*</t>
  </si>
  <si>
    <t>Osobowy ruch graniczny w 2009 roku - liczba przekroczeń granicy</t>
  </si>
  <si>
    <t>Ruch graniczny środków transportu drogowego w 2009 roku</t>
  </si>
  <si>
    <t>Zatrzymani przez Straż Graniczną (samodzielnie, po inf. strony sąsiedniej, we współdziałaniu z Policją itp.) za pgpwp lub usiłowanie pgpwp w 2009 roku</t>
  </si>
  <si>
    <t>(bez przekazanych) - wg obywatelstw - podsumowanie</t>
  </si>
  <si>
    <t>Przekazani i wydaleni w 2009 roku - razem*</t>
  </si>
  <si>
    <t>Ujawnione przez Straż Graniczną towary pochodzące z przemytu w 2009 roku - wg rodzajów przedmiotu (wartość - dane szacunkowe)</t>
  </si>
  <si>
    <t>(oddziały, placówki Straży Granicznej itp.) - wg stanu na dzień 31 grudnia 2009 roku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</si>
</sst>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\+#0.00%;\-#0.00%"/>
    <numFmt numFmtId="166" formatCode="\+#0.0%;\-#0.0%"/>
    <numFmt numFmtId="167" formatCode="#,##0.00_*&quot;km&quot;"/>
    <numFmt numFmtId="168" formatCode="#,##0\ &quot;zł&quot;"/>
    <numFmt numFmtId="169" formatCode="_-* #,##0\ &quot;zł&quot;_-;\-* #,##0\ &quot;zł&quot;_-;_-* &quot;-&quot;??\ &quot;zł&quot;_-;_-@_-"/>
    <numFmt numFmtId="170" formatCode="#,##0_*&quot;tabl.&quot;"/>
    <numFmt numFmtId="171" formatCode="#,##0.0000&quot;kg&quot;"/>
    <numFmt numFmtId="172" formatCode="#,##0.000&quot;kg&quot;"/>
    <numFmt numFmtId="173" formatCode="#,##0.00&quot;kg&quot;"/>
    <numFmt numFmtId="174" formatCode="#,##0.0&quot;kg&quot;"/>
    <numFmt numFmtId="175" formatCode="#,##0&quot;kg&quot;"/>
    <numFmt numFmtId="176" formatCode="#,##0.00000&quot;kg&quot;"/>
    <numFmt numFmtId="177" formatCode="#,##0.000000&quot;kg&quot;"/>
    <numFmt numFmtId="178" formatCode="\+#0.000%;\-#0.000%"/>
    <numFmt numFmtId="179" formatCode="\+0.00%;\-0.00%"/>
    <numFmt numFmtId="180" formatCode="#,##0.0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i/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b/>
      <sz val="10"/>
      <color indexed="12"/>
      <name val="Arial CE"/>
      <family val="0"/>
    </font>
    <font>
      <b/>
      <sz val="12"/>
      <name val="Times New Roman"/>
      <family val="1"/>
    </font>
    <font>
      <b/>
      <sz val="12"/>
      <color indexed="12"/>
      <name val="Times New Roman CE"/>
      <family val="1"/>
    </font>
    <font>
      <sz val="12"/>
      <name val="Arial CE"/>
      <family val="0"/>
    </font>
    <font>
      <sz val="10"/>
      <color indexed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imes New Roman CE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2" fillId="3" borderId="0" applyNumberFormat="0" applyBorder="0" applyAlignment="0" applyProtection="0"/>
    <xf numFmtId="0" fontId="29" fillId="4" borderId="0" applyNumberFormat="0" applyBorder="0" applyAlignment="0" applyProtection="0"/>
    <xf numFmtId="0" fontId="52" fillId="5" borderId="0" applyNumberFormat="0" applyBorder="0" applyAlignment="0" applyProtection="0"/>
    <xf numFmtId="0" fontId="29" fillId="6" borderId="0" applyNumberFormat="0" applyBorder="0" applyAlignment="0" applyProtection="0"/>
    <xf numFmtId="0" fontId="52" fillId="7" borderId="0" applyNumberFormat="0" applyBorder="0" applyAlignment="0" applyProtection="0"/>
    <xf numFmtId="0" fontId="29" fillId="8" borderId="0" applyNumberFormat="0" applyBorder="0" applyAlignment="0" applyProtection="0"/>
    <xf numFmtId="0" fontId="52" fillId="9" borderId="0" applyNumberFormat="0" applyBorder="0" applyAlignment="0" applyProtection="0"/>
    <xf numFmtId="0" fontId="29" fillId="10" borderId="0" applyNumberFormat="0" applyBorder="0" applyAlignment="0" applyProtection="0"/>
    <xf numFmtId="0" fontId="52" fillId="11" borderId="0" applyNumberFormat="0" applyBorder="0" applyAlignment="0" applyProtection="0"/>
    <xf numFmtId="0" fontId="29" fillId="12" borderId="0" applyNumberFormat="0" applyBorder="0" applyAlignment="0" applyProtection="0"/>
    <xf numFmtId="0" fontId="52" fillId="13" borderId="0" applyNumberFormat="0" applyBorder="0" applyAlignment="0" applyProtection="0"/>
    <xf numFmtId="0" fontId="29" fillId="14" borderId="0" applyNumberFormat="0" applyBorder="0" applyAlignment="0" applyProtection="0"/>
    <xf numFmtId="0" fontId="52" fillId="15" borderId="0" applyNumberFormat="0" applyBorder="0" applyAlignment="0" applyProtection="0"/>
    <xf numFmtId="0" fontId="29" fillId="16" borderId="0" applyNumberFormat="0" applyBorder="0" applyAlignment="0" applyProtection="0"/>
    <xf numFmtId="0" fontId="52" fillId="17" borderId="0" applyNumberFormat="0" applyBorder="0" applyAlignment="0" applyProtection="0"/>
    <xf numFmtId="0" fontId="29" fillId="18" borderId="0" applyNumberFormat="0" applyBorder="0" applyAlignment="0" applyProtection="0"/>
    <xf numFmtId="0" fontId="52" fillId="19" borderId="0" applyNumberFormat="0" applyBorder="0" applyAlignment="0" applyProtection="0"/>
    <xf numFmtId="0" fontId="29" fillId="8" borderId="0" applyNumberFormat="0" applyBorder="0" applyAlignment="0" applyProtection="0"/>
    <xf numFmtId="0" fontId="52" fillId="20" borderId="0" applyNumberFormat="0" applyBorder="0" applyAlignment="0" applyProtection="0"/>
    <xf numFmtId="0" fontId="29" fillId="14" borderId="0" applyNumberFormat="0" applyBorder="0" applyAlignment="0" applyProtection="0"/>
    <xf numFmtId="0" fontId="52" fillId="21" borderId="0" applyNumberFormat="0" applyBorder="0" applyAlignment="0" applyProtection="0"/>
    <xf numFmtId="0" fontId="29" fillId="22" borderId="0" applyNumberFormat="0" applyBorder="0" applyAlignment="0" applyProtection="0"/>
    <xf numFmtId="0" fontId="52" fillId="23" borderId="0" applyNumberFormat="0" applyBorder="0" applyAlignment="0" applyProtection="0"/>
    <xf numFmtId="0" fontId="30" fillId="24" borderId="0" applyNumberFormat="0" applyBorder="0" applyAlignment="0" applyProtection="0"/>
    <xf numFmtId="0" fontId="53" fillId="25" borderId="0" applyNumberFormat="0" applyBorder="0" applyAlignment="0" applyProtection="0"/>
    <xf numFmtId="0" fontId="30" fillId="16" borderId="0" applyNumberFormat="0" applyBorder="0" applyAlignment="0" applyProtection="0"/>
    <xf numFmtId="0" fontId="53" fillId="26" borderId="0" applyNumberFormat="0" applyBorder="0" applyAlignment="0" applyProtection="0"/>
    <xf numFmtId="0" fontId="30" fillId="18" borderId="0" applyNumberFormat="0" applyBorder="0" applyAlignment="0" applyProtection="0"/>
    <xf numFmtId="0" fontId="53" fillId="27" borderId="0" applyNumberFormat="0" applyBorder="0" applyAlignment="0" applyProtection="0"/>
    <xf numFmtId="0" fontId="30" fillId="28" borderId="0" applyNumberFormat="0" applyBorder="0" applyAlignment="0" applyProtection="0"/>
    <xf numFmtId="0" fontId="53" fillId="29" borderId="0" applyNumberFormat="0" applyBorder="0" applyAlignment="0" applyProtection="0"/>
    <xf numFmtId="0" fontId="30" fillId="30" borderId="0" applyNumberFormat="0" applyBorder="0" applyAlignment="0" applyProtection="0"/>
    <xf numFmtId="0" fontId="53" fillId="31" borderId="0" applyNumberFormat="0" applyBorder="0" applyAlignment="0" applyProtection="0"/>
    <xf numFmtId="0" fontId="30" fillId="32" borderId="0" applyNumberFormat="0" applyBorder="0" applyAlignment="0" applyProtection="0"/>
    <xf numFmtId="0" fontId="53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30" fillId="37" borderId="0" applyNumberFormat="0" applyBorder="0" applyAlignment="0" applyProtection="0"/>
    <xf numFmtId="0" fontId="31" fillId="12" borderId="1" applyNumberFormat="0" applyAlignment="0" applyProtection="0"/>
    <xf numFmtId="0" fontId="32" fillId="38" borderId="2" applyNumberFormat="0" applyAlignment="0" applyProtection="0"/>
    <xf numFmtId="0" fontId="33" fillId="6" borderId="0" applyNumberFormat="0" applyBorder="0" applyAlignment="0" applyProtection="0"/>
    <xf numFmtId="0" fontId="54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4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5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8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56" fillId="44" borderId="0" applyNumberFormat="0" applyBorder="0" applyAlignment="0" applyProtection="0"/>
  </cellStyleXfs>
  <cellXfs count="4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43" borderId="11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/>
    </xf>
    <xf numFmtId="3" fontId="6" fillId="38" borderId="0" xfId="0" applyNumberFormat="1" applyFont="1" applyFill="1" applyBorder="1" applyAlignment="1">
      <alignment horizontal="centerContinuous" vertical="center"/>
    </xf>
    <xf numFmtId="0" fontId="6" fillId="38" borderId="0" xfId="0" applyFont="1" applyFill="1" applyBorder="1" applyAlignment="1">
      <alignment horizontal="centerContinuous" vertical="center"/>
    </xf>
    <xf numFmtId="0" fontId="0" fillId="0" borderId="0" xfId="0" applyAlignment="1">
      <alignment/>
    </xf>
    <xf numFmtId="0" fontId="6" fillId="43" borderId="1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6" fillId="38" borderId="0" xfId="0" applyFont="1" applyFill="1" applyAlignment="1">
      <alignment/>
    </xf>
    <xf numFmtId="0" fontId="6" fillId="38" borderId="0" xfId="0" applyFont="1" applyFill="1" applyBorder="1" applyAlignment="1">
      <alignment horizontal="centerContinuous"/>
    </xf>
    <xf numFmtId="0" fontId="6" fillId="38" borderId="0" xfId="0" applyFont="1" applyFill="1" applyAlignment="1">
      <alignment horizontal="centerContinuous" wrapText="1"/>
    </xf>
    <xf numFmtId="3" fontId="6" fillId="0" borderId="0" xfId="0" applyNumberFormat="1" applyFont="1" applyAlignment="1">
      <alignment/>
    </xf>
    <xf numFmtId="3" fontId="6" fillId="38" borderId="0" xfId="0" applyNumberFormat="1" applyFont="1" applyFill="1" applyAlignment="1">
      <alignment horizontal="centerContinuous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fill" vertical="top"/>
    </xf>
    <xf numFmtId="3" fontId="12" fillId="0" borderId="0" xfId="0" applyNumberFormat="1" applyFont="1" applyAlignment="1">
      <alignment horizontal="fill" vertical="top"/>
    </xf>
    <xf numFmtId="0" fontId="12" fillId="0" borderId="0" xfId="0" applyFont="1" applyAlignment="1">
      <alignment vertical="top"/>
    </xf>
    <xf numFmtId="3" fontId="11" fillId="38" borderId="12" xfId="0" applyNumberFormat="1" applyFont="1" applyFill="1" applyBorder="1" applyAlignment="1">
      <alignment horizontal="centerContinuous" vertical="center"/>
    </xf>
    <xf numFmtId="3" fontId="4" fillId="43" borderId="13" xfId="87" applyNumberFormat="1" applyFont="1" applyFill="1" applyBorder="1" applyAlignment="1">
      <alignment horizontal="center" vertical="center"/>
    </xf>
    <xf numFmtId="3" fontId="4" fillId="43" borderId="14" xfId="87" applyNumberFormat="1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Continuous" wrapText="1"/>
    </xf>
    <xf numFmtId="0" fontId="11" fillId="38" borderId="15" xfId="0" applyFont="1" applyFill="1" applyBorder="1" applyAlignment="1">
      <alignment horizontal="centerContinuous" vertical="top"/>
    </xf>
    <xf numFmtId="3" fontId="6" fillId="0" borderId="16" xfId="87" applyNumberFormat="1" applyFont="1" applyBorder="1" applyAlignment="1">
      <alignment horizontal="center" vertical="center"/>
    </xf>
    <xf numFmtId="3" fontId="6" fillId="0" borderId="0" xfId="87" applyNumberFormat="1" applyFont="1" applyBorder="1" applyAlignment="1">
      <alignment horizontal="center" vertical="center"/>
    </xf>
    <xf numFmtId="3" fontId="6" fillId="43" borderId="13" xfId="87" applyNumberFormat="1" applyFont="1" applyFill="1" applyBorder="1" applyAlignment="1">
      <alignment horizontal="center" vertical="center"/>
    </xf>
    <xf numFmtId="3" fontId="6" fillId="43" borderId="14" xfId="87" applyNumberFormat="1" applyFont="1" applyFill="1" applyBorder="1" applyAlignment="1">
      <alignment horizontal="center" vertical="center"/>
    </xf>
    <xf numFmtId="3" fontId="4" fillId="43" borderId="11" xfId="87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6" fillId="43" borderId="17" xfId="0" applyFont="1" applyFill="1" applyBorder="1" applyAlignment="1">
      <alignment horizontal="left" vertical="center"/>
    </xf>
    <xf numFmtId="3" fontId="6" fillId="43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43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left" vertical="top"/>
    </xf>
    <xf numFmtId="3" fontId="6" fillId="43" borderId="11" xfId="87" applyNumberFormat="1" applyFont="1" applyFill="1" applyBorder="1" applyAlignment="1">
      <alignment horizontal="center" vertical="center"/>
    </xf>
    <xf numFmtId="0" fontId="6" fillId="0" borderId="0" xfId="76" applyFont="1" applyAlignment="1">
      <alignment vertical="center"/>
      <protection/>
    </xf>
    <xf numFmtId="0" fontId="6" fillId="38" borderId="15" xfId="76" applyFont="1" applyFill="1" applyBorder="1" applyAlignment="1">
      <alignment horizontal="centerContinuous" vertical="center"/>
      <protection/>
    </xf>
    <xf numFmtId="0" fontId="6" fillId="38" borderId="18" xfId="76" applyFont="1" applyFill="1" applyBorder="1" applyAlignment="1">
      <alignment horizontal="centerContinuous" vertical="center"/>
      <protection/>
    </xf>
    <xf numFmtId="0" fontId="7" fillId="0" borderId="0" xfId="76" applyFont="1">
      <alignment/>
      <protection/>
    </xf>
    <xf numFmtId="3" fontId="5" fillId="0" borderId="0" xfId="76" applyNumberFormat="1" applyFont="1">
      <alignment/>
      <protection/>
    </xf>
    <xf numFmtId="0" fontId="5" fillId="0" borderId="0" xfId="76" applyFont="1">
      <alignment/>
      <protection/>
    </xf>
    <xf numFmtId="0" fontId="7" fillId="0" borderId="0" xfId="76" applyFont="1">
      <alignment/>
      <protection/>
    </xf>
    <xf numFmtId="0" fontId="0" fillId="0" borderId="0" xfId="76" applyFont="1" applyAlignment="1">
      <alignment/>
      <protection/>
    </xf>
    <xf numFmtId="0" fontId="5" fillId="0" borderId="0" xfId="76" applyFont="1" applyAlignment="1">
      <alignment/>
      <protection/>
    </xf>
    <xf numFmtId="3" fontId="7" fillId="0" borderId="0" xfId="76" applyNumberFormat="1" applyFont="1">
      <alignment/>
      <protection/>
    </xf>
    <xf numFmtId="3" fontId="6" fillId="0" borderId="0" xfId="76" applyNumberFormat="1" applyFont="1" applyAlignment="1">
      <alignment vertical="center"/>
      <protection/>
    </xf>
    <xf numFmtId="164" fontId="6" fillId="0" borderId="0" xfId="76" applyNumberFormat="1" applyFont="1" applyAlignment="1">
      <alignment vertical="center"/>
      <protection/>
    </xf>
    <xf numFmtId="0" fontId="7" fillId="38" borderId="0" xfId="76" applyFont="1" applyFill="1" applyBorder="1" applyAlignment="1">
      <alignment vertical="center"/>
      <protection/>
    </xf>
    <xf numFmtId="0" fontId="8" fillId="38" borderId="19" xfId="76" applyFont="1" applyFill="1" applyBorder="1" applyAlignment="1">
      <alignment vertical="center"/>
      <protection/>
    </xf>
    <xf numFmtId="0" fontId="7" fillId="38" borderId="0" xfId="76" applyFont="1" applyFill="1" applyBorder="1" applyAlignment="1">
      <alignment horizontal="centerContinuous" vertical="center"/>
      <protection/>
    </xf>
    <xf numFmtId="3" fontId="7" fillId="38" borderId="0" xfId="76" applyNumberFormat="1" applyFont="1" applyFill="1" applyBorder="1" applyAlignment="1">
      <alignment horizontal="left" vertical="center"/>
      <protection/>
    </xf>
    <xf numFmtId="164" fontId="7" fillId="38" borderId="0" xfId="76" applyNumberFormat="1" applyFont="1" applyFill="1" applyBorder="1" applyAlignment="1">
      <alignment horizontal="left" vertical="center"/>
      <protection/>
    </xf>
    <xf numFmtId="0" fontId="7" fillId="38" borderId="20" xfId="76" applyFont="1" applyFill="1" applyBorder="1" applyAlignment="1">
      <alignment horizontal="left" vertical="center"/>
      <protection/>
    </xf>
    <xf numFmtId="3" fontId="6" fillId="38" borderId="21" xfId="76" applyNumberFormat="1" applyFont="1" applyFill="1" applyBorder="1" applyAlignment="1">
      <alignment horizontal="centerContinuous" vertical="center"/>
      <protection/>
    </xf>
    <xf numFmtId="3" fontId="6" fillId="38" borderId="0" xfId="76" applyNumberFormat="1" applyFont="1" applyFill="1" applyBorder="1" applyAlignment="1">
      <alignment horizontal="centerContinuous" vertical="center"/>
      <protection/>
    </xf>
    <xf numFmtId="0" fontId="6" fillId="38" borderId="0" xfId="76" applyFont="1" applyFill="1" applyBorder="1" applyAlignment="1">
      <alignment horizontal="centerContinuous" vertical="center"/>
      <protection/>
    </xf>
    <xf numFmtId="0" fontId="6" fillId="38" borderId="22" xfId="76" applyFont="1" applyFill="1" applyBorder="1" applyAlignment="1">
      <alignment horizontal="centerContinuous" vertical="center"/>
      <protection/>
    </xf>
    <xf numFmtId="0" fontId="7" fillId="38" borderId="0" xfId="76" applyFont="1" applyFill="1" applyBorder="1">
      <alignment/>
      <protection/>
    </xf>
    <xf numFmtId="3" fontId="7" fillId="38" borderId="23" xfId="76" applyNumberFormat="1" applyFont="1" applyFill="1" applyBorder="1" applyAlignment="1">
      <alignment horizontal="centerContinuous" vertical="center"/>
      <protection/>
    </xf>
    <xf numFmtId="0" fontId="7" fillId="38" borderId="10" xfId="76" applyFont="1" applyFill="1" applyBorder="1" applyAlignment="1">
      <alignment horizontal="centerContinuous" vertical="center"/>
      <protection/>
    </xf>
    <xf numFmtId="0" fontId="7" fillId="38" borderId="17" xfId="76" applyFont="1" applyFill="1" applyBorder="1" applyAlignment="1">
      <alignment horizontal="centerContinuous" vertical="center"/>
      <protection/>
    </xf>
    <xf numFmtId="3" fontId="7" fillId="38" borderId="0" xfId="76" applyNumberFormat="1" applyFont="1" applyFill="1" applyBorder="1" applyAlignment="1">
      <alignment horizontal="centerContinuous" vertical="center"/>
      <protection/>
    </xf>
    <xf numFmtId="0" fontId="7" fillId="38" borderId="24" xfId="76" applyFont="1" applyFill="1" applyBorder="1" applyAlignment="1">
      <alignment horizontal="centerContinuous" vertical="center"/>
      <protection/>
    </xf>
    <xf numFmtId="0" fontId="8" fillId="38" borderId="19" xfId="76" applyFont="1" applyFill="1" applyBorder="1">
      <alignment/>
      <protection/>
    </xf>
    <xf numFmtId="0" fontId="7" fillId="38" borderId="25" xfId="76" applyFont="1" applyFill="1" applyBorder="1" applyAlignment="1">
      <alignment vertical="top"/>
      <protection/>
    </xf>
    <xf numFmtId="0" fontId="8" fillId="38" borderId="26" xfId="76" applyFont="1" applyFill="1" applyBorder="1">
      <alignment/>
      <protection/>
    </xf>
    <xf numFmtId="3" fontId="7" fillId="43" borderId="27" xfId="76" applyNumberFormat="1" applyFont="1" applyFill="1" applyBorder="1" applyAlignment="1">
      <alignment vertical="top"/>
      <protection/>
    </xf>
    <xf numFmtId="3" fontId="7" fillId="43" borderId="16" xfId="76" applyNumberFormat="1" applyFont="1" applyFill="1" applyBorder="1" applyAlignment="1">
      <alignment vertical="top"/>
      <protection/>
    </xf>
    <xf numFmtId="166" fontId="7" fillId="43" borderId="18" xfId="76" applyNumberFormat="1" applyFont="1" applyFill="1" applyBorder="1">
      <alignment/>
      <protection/>
    </xf>
    <xf numFmtId="3" fontId="7" fillId="43" borderId="28" xfId="76" applyNumberFormat="1" applyFont="1" applyFill="1" applyBorder="1" applyAlignment="1">
      <alignment vertical="top"/>
      <protection/>
    </xf>
    <xf numFmtId="3" fontId="7" fillId="43" borderId="29" xfId="76" applyNumberFormat="1" applyFont="1" applyFill="1" applyBorder="1" applyAlignment="1">
      <alignment vertical="top"/>
      <protection/>
    </xf>
    <xf numFmtId="166" fontId="7" fillId="43" borderId="15" xfId="76" applyNumberFormat="1" applyFont="1" applyFill="1" applyBorder="1">
      <alignment/>
      <protection/>
    </xf>
    <xf numFmtId="0" fontId="7" fillId="0" borderId="24" xfId="76" applyFont="1" applyBorder="1">
      <alignment/>
      <protection/>
    </xf>
    <xf numFmtId="164" fontId="5" fillId="0" borderId="30" xfId="76" applyNumberFormat="1" applyFont="1" applyBorder="1" applyAlignment="1">
      <alignment vertical="top"/>
      <protection/>
    </xf>
    <xf numFmtId="3" fontId="5" fillId="0" borderId="31" xfId="76" applyNumberFormat="1" applyFont="1" applyBorder="1" applyAlignment="1">
      <alignment vertical="top"/>
      <protection/>
    </xf>
    <xf numFmtId="3" fontId="5" fillId="0" borderId="16" xfId="76" applyNumberFormat="1" applyFont="1" applyBorder="1" applyAlignment="1">
      <alignment vertical="top"/>
      <protection/>
    </xf>
    <xf numFmtId="3" fontId="5" fillId="0" borderId="32" xfId="76" applyNumberFormat="1" applyFont="1" applyBorder="1" applyAlignment="1">
      <alignment vertical="top"/>
      <protection/>
    </xf>
    <xf numFmtId="3" fontId="5" fillId="0" borderId="33" xfId="76" applyNumberFormat="1" applyFont="1" applyBorder="1" applyAlignment="1">
      <alignment vertical="top"/>
      <protection/>
    </xf>
    <xf numFmtId="3" fontId="5" fillId="0" borderId="27" xfId="76" applyNumberFormat="1" applyFont="1" applyBorder="1" applyAlignment="1">
      <alignment vertical="top"/>
      <protection/>
    </xf>
    <xf numFmtId="0" fontId="7" fillId="0" borderId="15" xfId="76" applyFont="1" applyBorder="1">
      <alignment/>
      <protection/>
    </xf>
    <xf numFmtId="164" fontId="5" fillId="0" borderId="34" xfId="76" applyNumberFormat="1" applyFont="1" applyBorder="1" applyAlignment="1">
      <alignment vertical="top"/>
      <protection/>
    </xf>
    <xf numFmtId="3" fontId="5" fillId="0" borderId="28" xfId="76" applyNumberFormat="1" applyFont="1" applyBorder="1" applyAlignment="1">
      <alignment vertical="top"/>
      <protection/>
    </xf>
    <xf numFmtId="3" fontId="5" fillId="0" borderId="29" xfId="76" applyNumberFormat="1" applyFont="1" applyBorder="1" applyAlignment="1">
      <alignment vertical="top"/>
      <protection/>
    </xf>
    <xf numFmtId="0" fontId="7" fillId="0" borderId="0" xfId="76" applyFont="1" applyBorder="1">
      <alignment/>
      <protection/>
    </xf>
    <xf numFmtId="164" fontId="5" fillId="0" borderId="19" xfId="76" applyNumberFormat="1" applyFont="1" applyBorder="1" applyAlignment="1">
      <alignment vertical="top"/>
      <protection/>
    </xf>
    <xf numFmtId="3" fontId="5" fillId="0" borderId="35" xfId="76" applyNumberFormat="1" applyFont="1" applyBorder="1" applyAlignment="1">
      <alignment vertical="top"/>
      <protection/>
    </xf>
    <xf numFmtId="0" fontId="0" fillId="0" borderId="0" xfId="76" applyAlignment="1">
      <alignment/>
      <protection/>
    </xf>
    <xf numFmtId="3" fontId="5" fillId="0" borderId="0" xfId="76" applyNumberFormat="1" applyFont="1" applyAlignment="1">
      <alignment/>
      <protection/>
    </xf>
    <xf numFmtId="164" fontId="5" fillId="0" borderId="0" xfId="76" applyNumberFormat="1" applyFont="1" applyAlignment="1">
      <alignment/>
      <protection/>
    </xf>
    <xf numFmtId="0" fontId="0" fillId="0" borderId="0" xfId="76">
      <alignment/>
      <protection/>
    </xf>
    <xf numFmtId="164" fontId="5" fillId="0" borderId="0" xfId="76" applyNumberFormat="1" applyFont="1">
      <alignment/>
      <protection/>
    </xf>
    <xf numFmtId="10" fontId="6" fillId="0" borderId="0" xfId="76" applyNumberFormat="1" applyFont="1" applyAlignment="1">
      <alignment vertical="center"/>
      <protection/>
    </xf>
    <xf numFmtId="0" fontId="6" fillId="38" borderId="12" xfId="76" applyFont="1" applyFill="1" applyBorder="1" applyAlignment="1">
      <alignment horizontal="centerContinuous" vertical="center" wrapText="1"/>
      <protection/>
    </xf>
    <xf numFmtId="0" fontId="6" fillId="38" borderId="12" xfId="76" applyFont="1" applyFill="1" applyBorder="1" applyAlignment="1">
      <alignment horizontal="centerContinuous" vertical="center"/>
      <protection/>
    </xf>
    <xf numFmtId="0" fontId="7" fillId="0" borderId="0" xfId="76" applyFont="1" applyAlignment="1">
      <alignment vertical="center"/>
      <protection/>
    </xf>
    <xf numFmtId="0" fontId="7" fillId="38" borderId="0" xfId="76" applyFont="1" applyFill="1" applyBorder="1" applyAlignment="1">
      <alignment wrapText="1"/>
      <protection/>
    </xf>
    <xf numFmtId="166" fontId="7" fillId="43" borderId="10" xfId="76" applyNumberFormat="1" applyFont="1" applyFill="1" applyBorder="1">
      <alignment/>
      <protection/>
    </xf>
    <xf numFmtId="166" fontId="7" fillId="43" borderId="0" xfId="76" applyNumberFormat="1" applyFont="1" applyFill="1" applyBorder="1">
      <alignment/>
      <protection/>
    </xf>
    <xf numFmtId="0" fontId="7" fillId="0" borderId="24" xfId="76" applyFont="1" applyBorder="1" applyAlignment="1">
      <alignment/>
      <protection/>
    </xf>
    <xf numFmtId="10" fontId="7" fillId="0" borderId="23" xfId="76" applyNumberFormat="1" applyFont="1" applyBorder="1" applyAlignment="1">
      <alignment vertical="top"/>
      <protection/>
    </xf>
    <xf numFmtId="3" fontId="7" fillId="0" borderId="32" xfId="76" applyNumberFormat="1" applyFont="1" applyFill="1" applyBorder="1" applyAlignment="1">
      <alignment vertical="top"/>
      <protection/>
    </xf>
    <xf numFmtId="0" fontId="7" fillId="0" borderId="15" xfId="76" applyFont="1" applyBorder="1" applyAlignment="1">
      <alignment/>
      <protection/>
    </xf>
    <xf numFmtId="10" fontId="7" fillId="0" borderId="36" xfId="76" applyNumberFormat="1" applyFont="1" applyBorder="1" applyAlignment="1">
      <alignment vertical="top"/>
      <protection/>
    </xf>
    <xf numFmtId="3" fontId="7" fillId="0" borderId="16" xfId="76" applyNumberFormat="1" applyFont="1" applyFill="1" applyBorder="1" applyAlignment="1">
      <alignment vertical="top"/>
      <protection/>
    </xf>
    <xf numFmtId="0" fontId="7" fillId="0" borderId="0" xfId="76" applyFont="1" applyBorder="1" applyAlignment="1">
      <alignment/>
      <protection/>
    </xf>
    <xf numFmtId="10" fontId="7" fillId="0" borderId="12" xfId="76" applyNumberFormat="1" applyFont="1" applyBorder="1" applyAlignment="1">
      <alignment vertical="top"/>
      <protection/>
    </xf>
    <xf numFmtId="166" fontId="5" fillId="0" borderId="0" xfId="76" applyNumberFormat="1" applyFont="1" applyBorder="1" applyAlignment="1">
      <alignment/>
      <protection/>
    </xf>
    <xf numFmtId="10" fontId="5" fillId="0" borderId="0" xfId="76" applyNumberFormat="1" applyFont="1">
      <alignment/>
      <protection/>
    </xf>
    <xf numFmtId="0" fontId="6" fillId="0" borderId="0" xfId="72" applyFont="1" applyAlignment="1">
      <alignment/>
      <protection/>
    </xf>
    <xf numFmtId="0" fontId="6" fillId="0" borderId="0" xfId="72" applyFont="1" applyAlignment="1">
      <alignment vertical="top"/>
      <protection/>
    </xf>
    <xf numFmtId="0" fontId="4" fillId="0" borderId="0" xfId="72" applyFont="1" applyAlignment="1">
      <alignment vertical="center"/>
      <protection/>
    </xf>
    <xf numFmtId="0" fontId="4" fillId="0" borderId="37" xfId="72" applyFont="1" applyBorder="1" applyAlignment="1">
      <alignment vertical="center" wrapText="1"/>
      <protection/>
    </xf>
    <xf numFmtId="0" fontId="4" fillId="0" borderId="37" xfId="72" applyFont="1" applyBorder="1" applyAlignment="1">
      <alignment vertical="center"/>
      <protection/>
    </xf>
    <xf numFmtId="0" fontId="4" fillId="0" borderId="0" xfId="72" applyFont="1">
      <alignment/>
      <protection/>
    </xf>
    <xf numFmtId="0" fontId="4" fillId="0" borderId="0" xfId="72" applyFont="1" applyAlignment="1">
      <alignment/>
      <protection/>
    </xf>
    <xf numFmtId="0" fontId="4" fillId="0" borderId="0" xfId="72" applyFont="1" applyBorder="1">
      <alignment/>
      <protection/>
    </xf>
    <xf numFmtId="0" fontId="15" fillId="43" borderId="38" xfId="72" applyFont="1" applyFill="1" applyBorder="1" applyAlignment="1">
      <alignment vertical="center"/>
      <protection/>
    </xf>
    <xf numFmtId="166" fontId="7" fillId="43" borderId="18" xfId="76" applyNumberFormat="1" applyFont="1" applyFill="1" applyBorder="1" applyAlignment="1">
      <alignment horizontal="center"/>
      <protection/>
    </xf>
    <xf numFmtId="166" fontId="5" fillId="0" borderId="18" xfId="76" applyNumberFormat="1" applyFont="1" applyFill="1" applyBorder="1" applyAlignment="1">
      <alignment horizontal="center"/>
      <protection/>
    </xf>
    <xf numFmtId="166" fontId="5" fillId="0" borderId="23" xfId="81" applyNumberFormat="1" applyFont="1" applyBorder="1" applyAlignment="1" applyProtection="1">
      <alignment/>
      <protection hidden="1"/>
    </xf>
    <xf numFmtId="166" fontId="5" fillId="0" borderId="36" xfId="76" applyNumberFormat="1" applyFont="1" applyBorder="1" applyAlignment="1" applyProtection="1">
      <alignment/>
      <protection hidden="1"/>
    </xf>
    <xf numFmtId="166" fontId="5" fillId="0" borderId="15" xfId="76" applyNumberFormat="1" applyFont="1" applyBorder="1" applyAlignment="1" applyProtection="1">
      <alignment/>
      <protection hidden="1"/>
    </xf>
    <xf numFmtId="166" fontId="5" fillId="0" borderId="15" xfId="76" applyNumberFormat="1" applyFont="1" applyBorder="1" applyAlignment="1">
      <alignment/>
      <protection/>
    </xf>
    <xf numFmtId="166" fontId="5" fillId="0" borderId="32" xfId="81" applyNumberFormat="1" applyFont="1" applyBorder="1" applyAlignment="1" applyProtection="1">
      <alignment/>
      <protection hidden="1"/>
    </xf>
    <xf numFmtId="166" fontId="5" fillId="0" borderId="28" xfId="76" applyNumberFormat="1" applyFont="1" applyBorder="1" applyAlignment="1" applyProtection="1">
      <alignment/>
      <protection hidden="1"/>
    </xf>
    <xf numFmtId="166" fontId="5" fillId="0" borderId="18" xfId="76" applyNumberFormat="1" applyFont="1" applyBorder="1" applyAlignment="1" applyProtection="1">
      <alignment/>
      <protection hidden="1"/>
    </xf>
    <xf numFmtId="166" fontId="5" fillId="0" borderId="18" xfId="76" applyNumberFormat="1" applyFont="1" applyBorder="1" applyAlignment="1">
      <alignment/>
      <protection/>
    </xf>
    <xf numFmtId="166" fontId="5" fillId="0" borderId="0" xfId="76" applyNumberFormat="1" applyFont="1" applyBorder="1" applyAlignment="1">
      <alignment/>
      <protection/>
    </xf>
    <xf numFmtId="166" fontId="5" fillId="0" borderId="10" xfId="76" applyNumberFormat="1" applyFont="1" applyBorder="1" applyAlignment="1">
      <alignment/>
      <protection/>
    </xf>
    <xf numFmtId="166" fontId="7" fillId="0" borderId="23" xfId="81" applyNumberFormat="1" applyFont="1" applyBorder="1" applyAlignment="1" applyProtection="1">
      <alignment/>
      <protection hidden="1"/>
    </xf>
    <xf numFmtId="166" fontId="7" fillId="0" borderId="36" xfId="76" applyNumberFormat="1" applyFont="1" applyBorder="1" applyAlignment="1" applyProtection="1">
      <alignment/>
      <protection hidden="1"/>
    </xf>
    <xf numFmtId="166" fontId="7" fillId="0" borderId="15" xfId="76" applyNumberFormat="1" applyFont="1" applyBorder="1" applyAlignment="1" applyProtection="1">
      <alignment/>
      <protection hidden="1"/>
    </xf>
    <xf numFmtId="166" fontId="7" fillId="0" borderId="15" xfId="76" applyNumberFormat="1" applyFont="1" applyBorder="1" applyAlignment="1">
      <alignment/>
      <protection/>
    </xf>
    <xf numFmtId="166" fontId="7" fillId="0" borderId="0" xfId="76" applyNumberFormat="1" applyFont="1" applyBorder="1" applyAlignment="1">
      <alignment/>
      <protection/>
    </xf>
    <xf numFmtId="166" fontId="5" fillId="0" borderId="10" xfId="76" applyNumberFormat="1" applyFont="1" applyFill="1" applyBorder="1" applyAlignment="1">
      <alignment horizontal="center"/>
      <protection/>
    </xf>
    <xf numFmtId="166" fontId="5" fillId="0" borderId="15" xfId="76" applyNumberFormat="1" applyFont="1" applyFill="1" applyBorder="1" applyAlignment="1">
      <alignment horizontal="center"/>
      <protection/>
    </xf>
    <xf numFmtId="166" fontId="5" fillId="0" borderId="0" xfId="76" applyNumberFormat="1" applyFont="1" applyFill="1" applyBorder="1" applyAlignment="1">
      <alignment horizontal="center"/>
      <protection/>
    </xf>
    <xf numFmtId="0" fontId="4" fillId="0" borderId="0" xfId="0" applyNumberFormat="1" applyFont="1" applyAlignment="1">
      <alignment vertical="center"/>
    </xf>
    <xf numFmtId="0" fontId="7" fillId="38" borderId="25" xfId="76" applyNumberFormat="1" applyFont="1" applyFill="1" applyBorder="1" applyAlignment="1">
      <alignment horizontal="center" vertical="center" textRotation="255"/>
      <protection/>
    </xf>
    <xf numFmtId="0" fontId="7" fillId="0" borderId="0" xfId="76" applyNumberFormat="1" applyFont="1">
      <alignment/>
      <protection/>
    </xf>
    <xf numFmtId="0" fontId="6" fillId="38" borderId="15" xfId="0" applyNumberFormat="1" applyFont="1" applyFill="1" applyBorder="1" applyAlignment="1">
      <alignment horizontal="centerContinuous" vertical="center"/>
    </xf>
    <xf numFmtId="0" fontId="7" fillId="38" borderId="39" xfId="76" applyNumberFormat="1" applyFont="1" applyFill="1" applyBorder="1" applyAlignment="1">
      <alignment vertical="center"/>
      <protection/>
    </xf>
    <xf numFmtId="0" fontId="6" fillId="38" borderId="36" xfId="0" applyNumberFormat="1" applyFont="1" applyFill="1" applyBorder="1" applyAlignment="1">
      <alignment horizontal="centerContinuous" vertical="center"/>
    </xf>
    <xf numFmtId="0" fontId="6" fillId="38" borderId="40" xfId="0" applyNumberFormat="1" applyFont="1" applyFill="1" applyBorder="1" applyAlignment="1">
      <alignment horizontal="centerContinuous" vertical="center"/>
    </xf>
    <xf numFmtId="0" fontId="6" fillId="38" borderId="14" xfId="0" applyNumberFormat="1" applyFont="1" applyFill="1" applyBorder="1" applyAlignment="1">
      <alignment horizontal="centerContinuous" vertical="center"/>
    </xf>
    <xf numFmtId="0" fontId="7" fillId="38" borderId="0" xfId="76" applyNumberFormat="1" applyFont="1" applyFill="1" applyBorder="1" applyAlignment="1" quotePrefix="1">
      <alignment horizontal="center" vertical="center"/>
      <protection/>
    </xf>
    <xf numFmtId="0" fontId="7" fillId="38" borderId="10" xfId="76" applyNumberFormat="1" applyFont="1" applyFill="1" applyBorder="1" applyAlignment="1">
      <alignment vertical="center"/>
      <protection/>
    </xf>
    <xf numFmtId="0" fontId="7" fillId="38" borderId="23" xfId="76" applyNumberFormat="1" applyFont="1" applyFill="1" applyBorder="1" applyAlignment="1">
      <alignment horizontal="centerContinuous" vertical="center"/>
      <protection/>
    </xf>
    <xf numFmtId="0" fontId="7" fillId="38" borderId="24" xfId="76" applyNumberFormat="1" applyFont="1" applyFill="1" applyBorder="1" applyAlignment="1">
      <alignment horizontal="centerContinuous" vertical="center"/>
      <protection/>
    </xf>
    <xf numFmtId="0" fontId="7" fillId="38" borderId="41" xfId="76" applyNumberFormat="1" applyFont="1" applyFill="1" applyBorder="1" applyAlignment="1">
      <alignment horizontal="centerContinuous" vertical="center"/>
      <protection/>
    </xf>
    <xf numFmtId="0" fontId="7" fillId="38" borderId="21" xfId="76" applyNumberFormat="1" applyFont="1" applyFill="1" applyBorder="1" applyAlignment="1">
      <alignment horizontal="centerContinuous" vertical="center"/>
      <protection/>
    </xf>
    <xf numFmtId="0" fontId="7" fillId="38" borderId="10" xfId="76" applyNumberFormat="1" applyFont="1" applyFill="1" applyBorder="1" applyAlignment="1">
      <alignment horizontal="centerContinuous" vertical="center"/>
      <protection/>
    </xf>
    <xf numFmtId="0" fontId="7" fillId="38" borderId="17" xfId="76" applyNumberFormat="1" applyFont="1" applyFill="1" applyBorder="1" applyAlignment="1">
      <alignment horizontal="centerContinuous" vertical="center"/>
      <protection/>
    </xf>
    <xf numFmtId="0" fontId="7" fillId="38" borderId="38" xfId="76" applyNumberFormat="1" applyFont="1" applyFill="1" applyBorder="1" applyAlignment="1">
      <alignment horizontal="centerContinuous" vertical="center"/>
      <protection/>
    </xf>
    <xf numFmtId="3" fontId="6" fillId="38" borderId="39" xfId="76" applyNumberFormat="1" applyFont="1" applyFill="1" applyBorder="1" applyAlignment="1">
      <alignment horizontal="centerContinuous" vertical="center"/>
      <protection/>
    </xf>
    <xf numFmtId="3" fontId="6" fillId="43" borderId="13" xfId="87" applyNumberFormat="1" applyFont="1" applyFill="1" applyBorder="1" applyAlignment="1">
      <alignment horizontal="center" vertical="center"/>
    </xf>
    <xf numFmtId="3" fontId="6" fillId="43" borderId="14" xfId="87" applyNumberFormat="1" applyFont="1" applyFill="1" applyBorder="1" applyAlignment="1">
      <alignment horizontal="center" vertical="center"/>
    </xf>
    <xf numFmtId="3" fontId="7" fillId="43" borderId="10" xfId="0" applyNumberFormat="1" applyFont="1" applyFill="1" applyBorder="1" applyAlignment="1">
      <alignment horizontal="center" vertical="center"/>
    </xf>
    <xf numFmtId="3" fontId="7" fillId="43" borderId="17" xfId="0" applyNumberFormat="1" applyFont="1" applyFill="1" applyBorder="1" applyAlignment="1">
      <alignment horizontal="center" vertical="center"/>
    </xf>
    <xf numFmtId="10" fontId="7" fillId="38" borderId="12" xfId="76" applyNumberFormat="1" applyFont="1" applyFill="1" applyBorder="1" applyAlignment="1">
      <alignment horizontal="centerContinuous" wrapText="1"/>
      <protection/>
    </xf>
    <xf numFmtId="10" fontId="7" fillId="38" borderId="12" xfId="76" applyNumberFormat="1" applyFont="1" applyFill="1" applyBorder="1" applyAlignment="1">
      <alignment horizontal="centerContinuous"/>
      <protection/>
    </xf>
    <xf numFmtId="10" fontId="7" fillId="38" borderId="42" xfId="76" applyNumberFormat="1" applyFont="1" applyFill="1" applyBorder="1" applyAlignment="1">
      <alignment horizontal="centerContinuous"/>
      <protection/>
    </xf>
    <xf numFmtId="0" fontId="14" fillId="0" borderId="0" xfId="72" applyFont="1" applyAlignment="1">
      <alignment/>
      <protection/>
    </xf>
    <xf numFmtId="0" fontId="19" fillId="0" borderId="0" xfId="72" applyFont="1" applyAlignment="1">
      <alignment vertical="top"/>
      <protection/>
    </xf>
    <xf numFmtId="0" fontId="14" fillId="0" borderId="0" xfId="72" applyFont="1" applyAlignment="1">
      <alignment vertical="top"/>
      <protection/>
    </xf>
    <xf numFmtId="164" fontId="7" fillId="43" borderId="30" xfId="76" applyNumberFormat="1" applyFont="1" applyFill="1" applyBorder="1" applyAlignment="1">
      <alignment vertical="top"/>
      <protection/>
    </xf>
    <xf numFmtId="3" fontId="7" fillId="43" borderId="31" xfId="76" applyNumberFormat="1" applyFont="1" applyFill="1" applyBorder="1" applyAlignment="1">
      <alignment vertical="top"/>
      <protection/>
    </xf>
    <xf numFmtId="3" fontId="7" fillId="43" borderId="32" xfId="76" applyNumberFormat="1" applyFont="1" applyFill="1" applyBorder="1" applyAlignment="1">
      <alignment vertical="top"/>
      <protection/>
    </xf>
    <xf numFmtId="3" fontId="7" fillId="43" borderId="33" xfId="76" applyNumberFormat="1" applyFont="1" applyFill="1" applyBorder="1" applyAlignment="1">
      <alignment vertical="top"/>
      <protection/>
    </xf>
    <xf numFmtId="164" fontId="7" fillId="43" borderId="34" xfId="76" applyNumberFormat="1" applyFont="1" applyFill="1" applyBorder="1" applyAlignment="1">
      <alignment vertical="top"/>
      <protection/>
    </xf>
    <xf numFmtId="3" fontId="7" fillId="43" borderId="43" xfId="76" applyNumberFormat="1" applyFont="1" applyFill="1" applyBorder="1" applyAlignment="1">
      <alignment vertical="top"/>
      <protection/>
    </xf>
    <xf numFmtId="10" fontId="7" fillId="43" borderId="23" xfId="76" applyNumberFormat="1" applyFont="1" applyFill="1" applyBorder="1" applyAlignment="1">
      <alignment vertical="top"/>
      <protection/>
    </xf>
    <xf numFmtId="166" fontId="7" fillId="43" borderId="23" xfId="81" applyNumberFormat="1" applyFont="1" applyFill="1" applyBorder="1" applyAlignment="1" applyProtection="1">
      <alignment/>
      <protection hidden="1"/>
    </xf>
    <xf numFmtId="166" fontId="7" fillId="43" borderId="32" xfId="81" applyNumberFormat="1" applyFont="1" applyFill="1" applyBorder="1" applyAlignment="1" applyProtection="1">
      <alignment/>
      <protection hidden="1"/>
    </xf>
    <xf numFmtId="10" fontId="7" fillId="43" borderId="36" xfId="76" applyNumberFormat="1" applyFont="1" applyFill="1" applyBorder="1" applyAlignment="1">
      <alignment vertical="top"/>
      <protection/>
    </xf>
    <xf numFmtId="166" fontId="7" fillId="43" borderId="15" xfId="76" applyNumberFormat="1" applyFont="1" applyFill="1" applyBorder="1" applyAlignment="1">
      <alignment/>
      <protection/>
    </xf>
    <xf numFmtId="166" fontId="7" fillId="43" borderId="18" xfId="76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14" fillId="0" borderId="0" xfId="76" applyFont="1" applyAlignment="1" applyProtection="1">
      <alignment vertical="center"/>
      <protection locked="0"/>
    </xf>
    <xf numFmtId="0" fontId="9" fillId="38" borderId="31" xfId="76" applyNumberFormat="1" applyFont="1" applyFill="1" applyBorder="1" applyAlignment="1" applyProtection="1">
      <alignment horizontal="center"/>
      <protection locked="0"/>
    </xf>
    <xf numFmtId="0" fontId="9" fillId="38" borderId="32" xfId="76" applyNumberFormat="1" applyFont="1" applyFill="1" applyBorder="1" applyAlignment="1" applyProtection="1">
      <alignment horizontal="center"/>
      <protection locked="0"/>
    </xf>
    <xf numFmtId="0" fontId="7" fillId="38" borderId="44" xfId="76" applyNumberFormat="1" applyFont="1" applyFill="1" applyBorder="1" applyAlignment="1" applyProtection="1">
      <alignment horizontal="center"/>
      <protection locked="0"/>
    </xf>
    <xf numFmtId="0" fontId="7" fillId="38" borderId="45" xfId="76" applyNumberFormat="1" applyFont="1" applyFill="1" applyBorder="1" applyAlignment="1" applyProtection="1">
      <alignment horizontal="center"/>
      <protection locked="0"/>
    </xf>
    <xf numFmtId="3" fontId="5" fillId="0" borderId="16" xfId="76" applyNumberFormat="1" applyFont="1" applyBorder="1" applyAlignment="1" applyProtection="1">
      <alignment vertical="top"/>
      <protection locked="0"/>
    </xf>
    <xf numFmtId="3" fontId="5" fillId="0" borderId="28" xfId="76" applyNumberFormat="1" applyFont="1" applyBorder="1" applyAlignment="1" applyProtection="1">
      <alignment vertical="top"/>
      <protection locked="0"/>
    </xf>
    <xf numFmtId="3" fontId="5" fillId="0" borderId="32" xfId="76" applyNumberFormat="1" applyFont="1" applyBorder="1" applyAlignment="1" applyProtection="1">
      <alignment vertical="top"/>
      <protection locked="0"/>
    </xf>
    <xf numFmtId="0" fontId="7" fillId="38" borderId="24" xfId="76" applyNumberFormat="1" applyFont="1" applyFill="1" applyBorder="1" applyAlignment="1" applyProtection="1" quotePrefix="1">
      <alignment horizontal="center" vertical="center"/>
      <protection locked="0"/>
    </xf>
    <xf numFmtId="0" fontId="7" fillId="38" borderId="10" xfId="76" applyNumberFormat="1" applyFont="1" applyFill="1" applyBorder="1" applyAlignment="1" applyProtection="1" quotePrefix="1">
      <alignment horizontal="center" vertical="center"/>
      <protection locked="0"/>
    </xf>
    <xf numFmtId="0" fontId="7" fillId="38" borderId="0" xfId="76" applyNumberFormat="1" applyFont="1" applyFill="1" applyBorder="1" applyAlignment="1" applyProtection="1" quotePrefix="1">
      <alignment horizontal="center" vertical="center"/>
      <protection locked="0"/>
    </xf>
    <xf numFmtId="0" fontId="7" fillId="38" borderId="25" xfId="76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6" fillId="38" borderId="10" xfId="0" applyFont="1" applyFill="1" applyBorder="1" applyAlignment="1" applyProtection="1">
      <alignment horizontal="center" vertical="center" wrapText="1"/>
      <protection locked="0"/>
    </xf>
    <xf numFmtId="0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87" applyNumberFormat="1" applyFont="1" applyBorder="1" applyAlignment="1" applyProtection="1">
      <alignment horizontal="center" vertical="center"/>
      <protection locked="0"/>
    </xf>
    <xf numFmtId="3" fontId="4" fillId="0" borderId="10" xfId="87" applyNumberFormat="1" applyFont="1" applyBorder="1" applyAlignment="1" applyProtection="1">
      <alignment horizontal="center" vertical="center"/>
      <protection locked="0"/>
    </xf>
    <xf numFmtId="0" fontId="0" fillId="0" borderId="0" xfId="73" applyFont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43" borderId="10" xfId="0" applyFont="1" applyFill="1" applyBorder="1" applyAlignment="1" applyProtection="1">
      <alignment horizontal="left" vertical="center"/>
      <protection locked="0"/>
    </xf>
    <xf numFmtId="3" fontId="4" fillId="0" borderId="23" xfId="87" applyNumberFormat="1" applyFont="1" applyBorder="1" applyAlignment="1" applyProtection="1">
      <alignment horizontal="center" vertical="center"/>
      <protection locked="0"/>
    </xf>
    <xf numFmtId="3" fontId="4" fillId="0" borderId="12" xfId="87" applyNumberFormat="1" applyFont="1" applyBorder="1" applyAlignment="1" applyProtection="1">
      <alignment horizontal="center" vertical="center"/>
      <protection locked="0"/>
    </xf>
    <xf numFmtId="3" fontId="6" fillId="43" borderId="13" xfId="87" applyNumberFormat="1" applyFont="1" applyFill="1" applyBorder="1" applyAlignment="1" applyProtection="1">
      <alignment horizontal="center" vertical="center"/>
      <protection/>
    </xf>
    <xf numFmtId="3" fontId="4" fillId="0" borderId="16" xfId="87" applyNumberFormat="1" applyFont="1" applyBorder="1" applyAlignment="1" applyProtection="1">
      <alignment horizontal="center" vertical="center"/>
      <protection/>
    </xf>
    <xf numFmtId="3" fontId="4" fillId="43" borderId="13" xfId="87" applyNumberFormat="1" applyFont="1" applyFill="1" applyBorder="1" applyAlignment="1" applyProtection="1">
      <alignment horizontal="center" vertical="center"/>
      <protection/>
    </xf>
    <xf numFmtId="0" fontId="0" fillId="0" borderId="0" xfId="77" applyFont="1" applyProtection="1">
      <alignment/>
      <protection/>
    </xf>
    <xf numFmtId="0" fontId="4" fillId="0" borderId="30" xfId="72" applyFont="1" applyBorder="1" applyAlignment="1">
      <alignment horizontal="center" vertical="center" wrapText="1"/>
      <protection/>
    </xf>
    <xf numFmtId="0" fontId="4" fillId="0" borderId="46" xfId="72" applyFont="1" applyBorder="1" applyAlignment="1">
      <alignment vertical="center" wrapText="1"/>
      <protection/>
    </xf>
    <xf numFmtId="0" fontId="2" fillId="0" borderId="0" xfId="76" applyFont="1" applyAlignment="1">
      <alignment/>
      <protection/>
    </xf>
    <xf numFmtId="0" fontId="13" fillId="0" borderId="0" xfId="73" applyFont="1" applyBorder="1" applyAlignment="1">
      <alignment/>
      <protection/>
    </xf>
    <xf numFmtId="0" fontId="4" fillId="0" borderId="38" xfId="72" applyFont="1" applyBorder="1" applyAlignment="1">
      <alignment horizontal="left" vertical="center" wrapText="1"/>
      <protection/>
    </xf>
    <xf numFmtId="3" fontId="5" fillId="0" borderId="32" xfId="76" applyNumberFormat="1" applyFont="1" applyBorder="1" applyAlignment="1" applyProtection="1">
      <alignment horizontal="right" vertical="top"/>
      <protection locked="0"/>
    </xf>
    <xf numFmtId="0" fontId="6" fillId="38" borderId="0" xfId="72" applyFont="1" applyFill="1" applyBorder="1" applyAlignment="1">
      <alignment horizontal="centerContinuous" vertical="center" wrapText="1"/>
      <protection/>
    </xf>
    <xf numFmtId="0" fontId="6" fillId="38" borderId="0" xfId="72" applyFont="1" applyFill="1" applyBorder="1" applyAlignment="1">
      <alignment horizontal="centerContinuous" vertical="center"/>
      <protection/>
    </xf>
    <xf numFmtId="0" fontId="7" fillId="38" borderId="47" xfId="72" applyFont="1" applyFill="1" applyBorder="1" applyAlignment="1">
      <alignment horizontal="center" vertical="center"/>
      <protection/>
    </xf>
    <xf numFmtId="0" fontId="4" fillId="0" borderId="48" xfId="72" applyFont="1" applyBorder="1" applyAlignment="1">
      <alignment horizontal="center" vertical="center" wrapText="1"/>
      <protection/>
    </xf>
    <xf numFmtId="0" fontId="4" fillId="0" borderId="34" xfId="72" applyFont="1" applyBorder="1" applyAlignment="1">
      <alignment horizontal="center" vertical="center" wrapText="1"/>
      <protection/>
    </xf>
    <xf numFmtId="0" fontId="4" fillId="0" borderId="49" xfId="72" applyFont="1" applyBorder="1" applyAlignment="1">
      <alignment horizontal="center" vertical="center" wrapText="1"/>
      <protection/>
    </xf>
    <xf numFmtId="0" fontId="6" fillId="43" borderId="30" xfId="72" applyFont="1" applyFill="1" applyBorder="1" applyAlignment="1">
      <alignment horizontal="center" vertical="center" wrapText="1"/>
      <protection/>
    </xf>
    <xf numFmtId="167" fontId="0" fillId="0" borderId="15" xfId="72" applyNumberFormat="1" applyFont="1" applyBorder="1" applyAlignment="1">
      <alignment horizontal="center" vertical="center"/>
      <protection/>
    </xf>
    <xf numFmtId="167" fontId="0" fillId="0" borderId="50" xfId="72" applyNumberFormat="1" applyFont="1" applyBorder="1" applyAlignment="1">
      <alignment horizontal="center" vertical="center"/>
      <protection/>
    </xf>
    <xf numFmtId="167" fontId="0" fillId="0" borderId="14" xfId="72" applyNumberFormat="1" applyFont="1" applyBorder="1" applyAlignment="1">
      <alignment horizontal="center" vertical="center"/>
      <protection/>
    </xf>
    <xf numFmtId="167" fontId="1" fillId="43" borderId="24" xfId="72" applyNumberFormat="1" applyFont="1" applyFill="1" applyBorder="1" applyAlignment="1">
      <alignment horizontal="center" vertical="center"/>
      <protection/>
    </xf>
    <xf numFmtId="166" fontId="7" fillId="43" borderId="17" xfId="81" applyNumberFormat="1" applyFont="1" applyFill="1" applyBorder="1" applyAlignment="1">
      <alignment horizontal="center"/>
    </xf>
    <xf numFmtId="166" fontId="7" fillId="43" borderId="17" xfId="81" applyNumberFormat="1" applyFont="1" applyFill="1" applyBorder="1" applyAlignment="1">
      <alignment/>
    </xf>
    <xf numFmtId="166" fontId="7" fillId="43" borderId="24" xfId="81" applyNumberFormat="1" applyFont="1" applyFill="1" applyBorder="1" applyAlignment="1">
      <alignment/>
    </xf>
    <xf numFmtId="164" fontId="7" fillId="43" borderId="19" xfId="76" applyNumberFormat="1" applyFont="1" applyFill="1" applyBorder="1" applyAlignment="1">
      <alignment vertical="top"/>
      <protection/>
    </xf>
    <xf numFmtId="3" fontId="7" fillId="43" borderId="35" xfId="76" applyNumberFormat="1" applyFont="1" applyFill="1" applyBorder="1" applyAlignment="1">
      <alignment vertical="top"/>
      <protection/>
    </xf>
    <xf numFmtId="166" fontId="7" fillId="43" borderId="10" xfId="76" applyNumberFormat="1" applyFont="1" applyFill="1" applyBorder="1" applyAlignment="1">
      <alignment horizontal="center"/>
      <protection/>
    </xf>
    <xf numFmtId="166" fontId="7" fillId="43" borderId="22" xfId="76" applyNumberFormat="1" applyFont="1" applyFill="1" applyBorder="1">
      <alignment/>
      <protection/>
    </xf>
    <xf numFmtId="3" fontId="4" fillId="43" borderId="32" xfId="87" applyNumberFormat="1" applyFont="1" applyFill="1" applyBorder="1" applyAlignment="1">
      <alignment horizontal="center" vertical="center"/>
    </xf>
    <xf numFmtId="3" fontId="4" fillId="43" borderId="24" xfId="87" applyNumberFormat="1" applyFont="1" applyFill="1" applyBorder="1" applyAlignment="1">
      <alignment horizontal="center" vertical="center"/>
    </xf>
    <xf numFmtId="10" fontId="7" fillId="43" borderId="12" xfId="76" applyNumberFormat="1" applyFont="1" applyFill="1" applyBorder="1" applyAlignment="1">
      <alignment vertical="top"/>
      <protection/>
    </xf>
    <xf numFmtId="166" fontId="7" fillId="43" borderId="0" xfId="76" applyNumberFormat="1" applyFont="1" applyFill="1" applyBorder="1" applyAlignment="1">
      <alignment/>
      <protection/>
    </xf>
    <xf numFmtId="166" fontId="7" fillId="43" borderId="10" xfId="76" applyNumberFormat="1" applyFont="1" applyFill="1" applyBorder="1" applyAlignment="1">
      <alignment/>
      <protection/>
    </xf>
    <xf numFmtId="0" fontId="4" fillId="43" borderId="17" xfId="0" applyFont="1" applyFill="1" applyBorder="1" applyAlignment="1">
      <alignment vertical="center" wrapText="1"/>
    </xf>
    <xf numFmtId="3" fontId="4" fillId="43" borderId="17" xfId="87" applyNumberFormat="1" applyFont="1" applyFill="1" applyBorder="1" applyAlignment="1">
      <alignment horizontal="center" vertical="center"/>
    </xf>
    <xf numFmtId="3" fontId="6" fillId="43" borderId="32" xfId="87" applyNumberFormat="1" applyFont="1" applyFill="1" applyBorder="1" applyAlignment="1">
      <alignment horizontal="center" vertical="center"/>
    </xf>
    <xf numFmtId="3" fontId="6" fillId="43" borderId="24" xfId="87" applyNumberFormat="1" applyFont="1" applyFill="1" applyBorder="1" applyAlignment="1">
      <alignment horizontal="center" vertical="center"/>
    </xf>
    <xf numFmtId="3" fontId="4" fillId="43" borderId="32" xfId="87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43" borderId="12" xfId="0" applyNumberFormat="1" applyFont="1" applyFill="1" applyBorder="1" applyAlignment="1">
      <alignment horizontal="center" vertical="center"/>
    </xf>
    <xf numFmtId="3" fontId="7" fillId="43" borderId="23" xfId="0" applyNumberFormat="1" applyFont="1" applyFill="1" applyBorder="1" applyAlignment="1">
      <alignment horizontal="center" vertical="center"/>
    </xf>
    <xf numFmtId="0" fontId="6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top" wrapText="1"/>
    </xf>
    <xf numFmtId="0" fontId="4" fillId="0" borderId="34" xfId="72" applyFont="1" applyBorder="1" applyAlignment="1">
      <alignment horizontal="center" vertical="center" wrapText="1"/>
      <protection/>
    </xf>
    <xf numFmtId="0" fontId="0" fillId="0" borderId="0" xfId="78">
      <alignment/>
      <protection/>
    </xf>
    <xf numFmtId="0" fontId="1" fillId="0" borderId="0" xfId="78" applyFont="1">
      <alignment/>
      <protection/>
    </xf>
    <xf numFmtId="0" fontId="0" fillId="0" borderId="0" xfId="78" applyFont="1" applyAlignment="1" applyProtection="1">
      <alignment vertical="center"/>
      <protection locked="0"/>
    </xf>
    <xf numFmtId="0" fontId="16" fillId="43" borderId="18" xfId="78" applyFont="1" applyFill="1" applyBorder="1" applyAlignment="1">
      <alignment horizontal="left" vertical="center"/>
      <protection/>
    </xf>
    <xf numFmtId="0" fontId="16" fillId="43" borderId="28" xfId="78" applyNumberFormat="1" applyFont="1" applyFill="1" applyBorder="1" applyAlignment="1">
      <alignment horizontal="center" vertical="center" textRotation="90" wrapText="1"/>
      <protection/>
    </xf>
    <xf numFmtId="0" fontId="18" fillId="0" borderId="0" xfId="78" applyFont="1" applyFill="1">
      <alignment/>
      <protection/>
    </xf>
    <xf numFmtId="0" fontId="6" fillId="0" borderId="0" xfId="75" applyFont="1" applyAlignment="1" applyProtection="1">
      <alignment vertical="center"/>
      <protection/>
    </xf>
    <xf numFmtId="0" fontId="6" fillId="38" borderId="51" xfId="75" applyFont="1" applyFill="1" applyBorder="1" applyAlignment="1" applyProtection="1">
      <alignment horizontal="center"/>
      <protection/>
    </xf>
    <xf numFmtId="4" fontId="6" fillId="38" borderId="52" xfId="75" applyNumberFormat="1" applyFont="1" applyFill="1" applyBorder="1" applyAlignment="1" applyProtection="1">
      <alignment horizontal="centerContinuous"/>
      <protection/>
    </xf>
    <xf numFmtId="5" fontId="6" fillId="38" borderId="51" xfId="75" applyNumberFormat="1" applyFont="1" applyFill="1" applyBorder="1" applyAlignment="1" applyProtection="1">
      <alignment horizontal="centerContinuous"/>
      <protection/>
    </xf>
    <xf numFmtId="5" fontId="6" fillId="38" borderId="53" xfId="75" applyNumberFormat="1" applyFont="1" applyFill="1" applyBorder="1" applyAlignment="1" applyProtection="1">
      <alignment horizontal="centerContinuous"/>
      <protection/>
    </xf>
    <xf numFmtId="0" fontId="4" fillId="0" borderId="0" xfId="75" applyFont="1" applyFill="1" applyProtection="1">
      <alignment/>
      <protection/>
    </xf>
    <xf numFmtId="0" fontId="6" fillId="38" borderId="54" xfId="75" applyFont="1" applyFill="1" applyBorder="1" applyProtection="1">
      <alignment/>
      <protection/>
    </xf>
    <xf numFmtId="0" fontId="6" fillId="38" borderId="55" xfId="75" applyNumberFormat="1" applyFont="1" applyFill="1" applyBorder="1" applyAlignment="1" applyProtection="1">
      <alignment horizontal="center"/>
      <protection locked="0"/>
    </xf>
    <xf numFmtId="0" fontId="6" fillId="38" borderId="56" xfId="75" applyNumberFormat="1" applyFont="1" applyFill="1" applyBorder="1" applyAlignment="1" applyProtection="1">
      <alignment horizontal="center"/>
      <protection locked="0"/>
    </xf>
    <xf numFmtId="0" fontId="4" fillId="0" borderId="0" xfId="75" applyNumberFormat="1" applyFont="1" applyFill="1" applyProtection="1">
      <alignment/>
      <protection/>
    </xf>
    <xf numFmtId="0" fontId="6" fillId="38" borderId="54" xfId="75" applyNumberFormat="1" applyFont="1" applyFill="1" applyBorder="1" applyProtection="1">
      <alignment/>
      <protection/>
    </xf>
    <xf numFmtId="0" fontId="6" fillId="0" borderId="0" xfId="75" applyFont="1" applyFill="1" applyBorder="1" applyProtection="1">
      <alignment/>
      <protection/>
    </xf>
    <xf numFmtId="0" fontId="6" fillId="0" borderId="57" xfId="75" applyNumberFormat="1" applyFont="1" applyFill="1" applyBorder="1" applyAlignment="1" applyProtection="1">
      <alignment horizontal="center"/>
      <protection/>
    </xf>
    <xf numFmtId="0" fontId="6" fillId="0" borderId="0" xfId="75" applyNumberFormat="1" applyFont="1" applyFill="1" applyBorder="1" applyProtection="1">
      <alignment/>
      <protection/>
    </xf>
    <xf numFmtId="0" fontId="6" fillId="43" borderId="51" xfId="75" applyFont="1" applyFill="1" applyBorder="1" applyAlignment="1" applyProtection="1">
      <alignment vertical="center"/>
      <protection/>
    </xf>
    <xf numFmtId="0" fontId="6" fillId="43" borderId="51" xfId="75" applyNumberFormat="1" applyFont="1" applyFill="1" applyBorder="1" applyAlignment="1" applyProtection="1">
      <alignment horizontal="right" vertical="center"/>
      <protection/>
    </xf>
    <xf numFmtId="0" fontId="6" fillId="43" borderId="58" xfId="75" applyNumberFormat="1" applyFont="1" applyFill="1" applyBorder="1" applyAlignment="1" applyProtection="1">
      <alignment horizontal="right" vertical="center"/>
      <protection/>
    </xf>
    <xf numFmtId="0" fontId="4" fillId="0" borderId="0" xfId="75" applyNumberFormat="1" applyFont="1" applyProtection="1">
      <alignment/>
      <protection/>
    </xf>
    <xf numFmtId="0" fontId="6" fillId="43" borderId="51" xfId="75" applyNumberFormat="1" applyFont="1" applyFill="1" applyBorder="1" applyAlignment="1" applyProtection="1">
      <alignment vertical="center"/>
      <protection/>
    </xf>
    <xf numFmtId="3" fontId="6" fillId="43" borderId="51" xfId="75" applyNumberFormat="1" applyFont="1" applyFill="1" applyBorder="1" applyAlignment="1" applyProtection="1">
      <alignment horizontal="center" vertical="center"/>
      <protection/>
    </xf>
    <xf numFmtId="3" fontId="6" fillId="43" borderId="58" xfId="75" applyNumberFormat="1" applyFont="1" applyFill="1" applyBorder="1" applyAlignment="1" applyProtection="1">
      <alignment horizontal="center" vertical="center"/>
      <protection/>
    </xf>
    <xf numFmtId="0" fontId="4" fillId="0" borderId="0" xfId="75" applyFont="1" applyProtection="1">
      <alignment/>
      <protection/>
    </xf>
    <xf numFmtId="0" fontId="4" fillId="0" borderId="21" xfId="75" applyFont="1" applyBorder="1" applyAlignment="1" applyProtection="1">
      <alignment vertical="center"/>
      <protection/>
    </xf>
    <xf numFmtId="171" fontId="4" fillId="0" borderId="21" xfId="75" applyNumberFormat="1" applyFont="1" applyBorder="1" applyAlignment="1" applyProtection="1">
      <alignment horizontal="right" vertical="center"/>
      <protection locked="0"/>
    </xf>
    <xf numFmtId="171" fontId="4" fillId="0" borderId="19" xfId="75" applyNumberFormat="1" applyFont="1" applyBorder="1" applyAlignment="1" applyProtection="1">
      <alignment horizontal="right" vertical="center"/>
      <protection locked="0"/>
    </xf>
    <xf numFmtId="5" fontId="4" fillId="0" borderId="10" xfId="75" applyNumberFormat="1" applyFont="1" applyBorder="1" applyAlignment="1" applyProtection="1">
      <alignment vertical="center"/>
      <protection/>
    </xf>
    <xf numFmtId="5" fontId="4" fillId="0" borderId="22" xfId="75" applyNumberFormat="1" applyFont="1" applyBorder="1" applyAlignment="1" applyProtection="1">
      <alignment vertical="center"/>
      <protection/>
    </xf>
    <xf numFmtId="0" fontId="4" fillId="0" borderId="21" xfId="75" applyNumberFormat="1" applyFont="1" applyBorder="1" applyAlignment="1" applyProtection="1">
      <alignment horizontal="center" vertical="center"/>
      <protection/>
    </xf>
    <xf numFmtId="0" fontId="6" fillId="43" borderId="50" xfId="75" applyFont="1" applyFill="1" applyBorder="1" applyAlignment="1" applyProtection="1">
      <alignment vertical="center"/>
      <protection/>
    </xf>
    <xf numFmtId="3" fontId="6" fillId="43" borderId="33" xfId="75" applyNumberFormat="1" applyFont="1" applyFill="1" applyBorder="1" applyAlignment="1" applyProtection="1">
      <alignment horizontal="center" vertical="center"/>
      <protection/>
    </xf>
    <xf numFmtId="3" fontId="6" fillId="43" borderId="38" xfId="75" applyNumberFormat="1" applyFont="1" applyFill="1" applyBorder="1" applyAlignment="1" applyProtection="1">
      <alignment horizontal="center" vertical="center"/>
      <protection/>
    </xf>
    <xf numFmtId="5" fontId="6" fillId="43" borderId="17" xfId="75" applyNumberFormat="1" applyFont="1" applyFill="1" applyBorder="1" applyAlignment="1" applyProtection="1">
      <alignment vertical="center"/>
      <protection/>
    </xf>
    <xf numFmtId="5" fontId="6" fillId="43" borderId="38" xfId="75" applyNumberFormat="1" applyFont="1" applyFill="1" applyBorder="1" applyAlignment="1" applyProtection="1">
      <alignment vertical="center"/>
      <protection/>
    </xf>
    <xf numFmtId="0" fontId="4" fillId="0" borderId="59" xfId="75" applyFont="1" applyBorder="1" applyAlignment="1" applyProtection="1">
      <alignment vertical="center"/>
      <protection/>
    </xf>
    <xf numFmtId="3" fontId="4" fillId="0" borderId="0" xfId="75" applyNumberFormat="1" applyFont="1" applyBorder="1" applyAlignment="1" applyProtection="1">
      <alignment horizontal="center" vertical="center"/>
      <protection/>
    </xf>
    <xf numFmtId="3" fontId="4" fillId="0" borderId="19" xfId="75" applyNumberFormat="1" applyFont="1" applyBorder="1" applyAlignment="1" applyProtection="1">
      <alignment horizontal="center" vertical="center"/>
      <protection/>
    </xf>
    <xf numFmtId="42" fontId="4" fillId="0" borderId="27" xfId="75" applyNumberFormat="1" applyFont="1" applyBorder="1" applyAlignment="1" applyProtection="1">
      <alignment vertical="center"/>
      <protection/>
    </xf>
    <xf numFmtId="42" fontId="4" fillId="0" borderId="22" xfId="75" applyNumberFormat="1" applyFont="1" applyBorder="1" applyAlignment="1" applyProtection="1">
      <alignment vertical="center"/>
      <protection/>
    </xf>
    <xf numFmtId="170" fontId="4" fillId="0" borderId="0" xfId="75" applyNumberFormat="1" applyFont="1" applyBorder="1" applyAlignment="1" applyProtection="1">
      <alignment horizontal="right" vertical="center"/>
      <protection locked="0"/>
    </xf>
    <xf numFmtId="170" fontId="4" fillId="0" borderId="19" xfId="75" applyNumberFormat="1" applyFont="1" applyBorder="1" applyAlignment="1" applyProtection="1">
      <alignment horizontal="right" vertical="center"/>
      <protection locked="0"/>
    </xf>
    <xf numFmtId="0" fontId="4" fillId="0" borderId="10" xfId="75" applyNumberFormat="1" applyFont="1" applyBorder="1" applyAlignment="1" applyProtection="1">
      <alignment horizontal="center" vertical="center"/>
      <protection/>
    </xf>
    <xf numFmtId="0" fontId="4" fillId="0" borderId="0" xfId="75" applyNumberFormat="1" applyFont="1" applyBorder="1" applyAlignment="1" applyProtection="1">
      <alignment horizontal="center" vertical="center"/>
      <protection/>
    </xf>
    <xf numFmtId="5" fontId="4" fillId="0" borderId="19" xfId="75" applyNumberFormat="1" applyFont="1" applyBorder="1" applyAlignment="1" applyProtection="1">
      <alignment vertical="center"/>
      <protection/>
    </xf>
    <xf numFmtId="171" fontId="4" fillId="0" borderId="0" xfId="75" applyNumberFormat="1" applyFont="1" applyBorder="1" applyAlignment="1" applyProtection="1">
      <alignment horizontal="right" vertical="center"/>
      <protection locked="0"/>
    </xf>
    <xf numFmtId="0" fontId="6" fillId="0" borderId="0" xfId="75" applyFont="1" applyProtection="1">
      <alignment/>
      <protection/>
    </xf>
    <xf numFmtId="0" fontId="4" fillId="0" borderId="60" xfId="75" applyNumberFormat="1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top"/>
      <protection/>
    </xf>
    <xf numFmtId="0" fontId="0" fillId="0" borderId="0" xfId="75" applyProtection="1">
      <alignment/>
      <protection/>
    </xf>
    <xf numFmtId="0" fontId="10" fillId="0" borderId="0" xfId="75" applyFont="1" applyAlignment="1" applyProtection="1">
      <alignment vertical="top"/>
      <protection/>
    </xf>
    <xf numFmtId="0" fontId="0" fillId="0" borderId="0" xfId="75" applyBorder="1" applyProtection="1">
      <alignment/>
      <protection/>
    </xf>
    <xf numFmtId="5" fontId="10" fillId="0" borderId="0" xfId="75" applyNumberFormat="1" applyFont="1" applyAlignment="1" applyProtection="1">
      <alignment vertical="top"/>
      <protection/>
    </xf>
    <xf numFmtId="0" fontId="6" fillId="41" borderId="51" xfId="75" applyFont="1" applyFill="1" applyBorder="1" applyAlignment="1" applyProtection="1">
      <alignment vertical="center"/>
      <protection/>
    </xf>
    <xf numFmtId="5" fontId="6" fillId="41" borderId="58" xfId="75" applyNumberFormat="1" applyFont="1" applyFill="1" applyBorder="1" applyAlignment="1" applyProtection="1">
      <alignment horizontal="right" vertical="center"/>
      <protection/>
    </xf>
    <xf numFmtId="0" fontId="0" fillId="41" borderId="61" xfId="75" applyFill="1" applyBorder="1" applyProtection="1">
      <alignment/>
      <protection/>
    </xf>
    <xf numFmtId="0" fontId="0" fillId="41" borderId="52" xfId="75" applyFill="1" applyBorder="1" applyProtection="1">
      <alignment/>
      <protection/>
    </xf>
    <xf numFmtId="5" fontId="6" fillId="41" borderId="51" xfId="75" applyNumberFormat="1" applyFont="1" applyFill="1" applyBorder="1" applyAlignment="1" applyProtection="1">
      <alignment horizontal="right" vertical="center"/>
      <protection/>
    </xf>
    <xf numFmtId="0" fontId="4" fillId="0" borderId="21" xfId="75" applyFont="1" applyFill="1" applyBorder="1" applyAlignment="1" applyProtection="1">
      <alignment vertical="center"/>
      <protection/>
    </xf>
    <xf numFmtId="0" fontId="4" fillId="0" borderId="59" xfId="75" applyFont="1" applyFill="1" applyBorder="1" applyAlignment="1" applyProtection="1">
      <alignment vertical="center"/>
      <protection/>
    </xf>
    <xf numFmtId="0" fontId="0" fillId="0" borderId="10" xfId="75" applyNumberFormat="1" applyFont="1" applyFill="1" applyBorder="1" applyAlignment="1" applyProtection="1">
      <alignment horizontal="center"/>
      <protection/>
    </xf>
    <xf numFmtId="0" fontId="0" fillId="0" borderId="0" xfId="75" applyNumberFormat="1" applyFont="1" applyFill="1" applyBorder="1" applyAlignment="1" applyProtection="1">
      <alignment horizontal="center"/>
      <protection/>
    </xf>
    <xf numFmtId="42" fontId="4" fillId="0" borderId="27" xfId="75" applyNumberFormat="1" applyFont="1" applyFill="1" applyBorder="1" applyAlignment="1" applyProtection="1">
      <alignment horizontal="center" vertical="center"/>
      <protection/>
    </xf>
    <xf numFmtId="42" fontId="4" fillId="0" borderId="22" xfId="75" applyNumberFormat="1" applyFont="1" applyFill="1" applyBorder="1" applyAlignment="1" applyProtection="1">
      <alignment horizontal="center" vertical="center"/>
      <protection/>
    </xf>
    <xf numFmtId="0" fontId="4" fillId="43" borderId="50" xfId="75" applyFont="1" applyFill="1" applyBorder="1" applyAlignment="1" applyProtection="1">
      <alignment vertical="center"/>
      <protection/>
    </xf>
    <xf numFmtId="3" fontId="6" fillId="43" borderId="33" xfId="75" applyNumberFormat="1" applyFont="1" applyFill="1" applyBorder="1" applyAlignment="1" applyProtection="1">
      <alignment horizontal="center" vertical="center"/>
      <protection/>
    </xf>
    <xf numFmtId="3" fontId="6" fillId="43" borderId="38" xfId="75" applyNumberFormat="1" applyFont="1" applyFill="1" applyBorder="1" applyAlignment="1" applyProtection="1">
      <alignment horizontal="center" vertical="center"/>
      <protection/>
    </xf>
    <xf numFmtId="5" fontId="4" fillId="0" borderId="21" xfId="75" applyNumberFormat="1" applyFont="1" applyFill="1" applyBorder="1" applyAlignment="1" applyProtection="1">
      <alignment vertical="center"/>
      <protection/>
    </xf>
    <xf numFmtId="5" fontId="4" fillId="0" borderId="19" xfId="75" applyNumberFormat="1" applyFont="1" applyFill="1" applyBorder="1" applyAlignment="1" applyProtection="1">
      <alignment vertical="center"/>
      <protection/>
    </xf>
    <xf numFmtId="0" fontId="6" fillId="0" borderId="27" xfId="75" applyNumberFormat="1" applyFont="1" applyFill="1" applyBorder="1" applyAlignment="1" applyProtection="1">
      <alignment horizontal="center" vertical="center"/>
      <protection/>
    </xf>
    <xf numFmtId="0" fontId="6" fillId="0" borderId="22" xfId="75" applyNumberFormat="1" applyFont="1" applyFill="1" applyBorder="1" applyAlignment="1" applyProtection="1">
      <alignment horizontal="center" vertical="center"/>
      <protection/>
    </xf>
    <xf numFmtId="42" fontId="4" fillId="0" borderId="21" xfId="75" applyNumberFormat="1" applyFont="1" applyFill="1" applyBorder="1" applyAlignment="1" applyProtection="1">
      <alignment horizontal="center" vertical="center"/>
      <protection/>
    </xf>
    <xf numFmtId="42" fontId="4" fillId="0" borderId="19" xfId="75" applyNumberFormat="1" applyFont="1" applyFill="1" applyBorder="1" applyAlignment="1" applyProtection="1">
      <alignment horizontal="center" vertical="center"/>
      <protection/>
    </xf>
    <xf numFmtId="3" fontId="4" fillId="0" borderId="21" xfId="75" applyNumberFormat="1" applyFont="1" applyBorder="1" applyAlignment="1" applyProtection="1">
      <alignment horizontal="center" vertical="center"/>
      <protection/>
    </xf>
    <xf numFmtId="5" fontId="4" fillId="0" borderId="21" xfId="75" applyNumberFormat="1" applyFont="1" applyBorder="1" applyAlignment="1" applyProtection="1">
      <alignment vertical="center"/>
      <protection/>
    </xf>
    <xf numFmtId="0" fontId="4" fillId="0" borderId="27" xfId="75" applyNumberFormat="1" applyFont="1" applyBorder="1" applyAlignment="1" applyProtection="1">
      <alignment horizontal="center" vertical="center"/>
      <protection/>
    </xf>
    <xf numFmtId="0" fontId="4" fillId="0" borderId="22" xfId="75" applyNumberFormat="1" applyFont="1" applyBorder="1" applyAlignment="1" applyProtection="1">
      <alignment horizontal="center" vertical="center"/>
      <protection/>
    </xf>
    <xf numFmtId="0" fontId="4" fillId="0" borderId="54" xfId="75" applyFont="1" applyBorder="1" applyAlignment="1" applyProtection="1">
      <alignment vertical="center"/>
      <protection/>
    </xf>
    <xf numFmtId="0" fontId="4" fillId="0" borderId="62" xfId="75" applyNumberFormat="1" applyFont="1" applyBorder="1" applyAlignment="1" applyProtection="1">
      <alignment horizontal="center" vertical="center"/>
      <protection/>
    </xf>
    <xf numFmtId="3" fontId="4" fillId="0" borderId="29" xfId="75" applyNumberFormat="1" applyFont="1" applyBorder="1" applyAlignment="1" applyProtection="1">
      <alignment horizontal="center" vertical="center"/>
      <protection/>
    </xf>
    <xf numFmtId="3" fontId="4" fillId="0" borderId="34" xfId="75" applyNumberFormat="1" applyFont="1" applyBorder="1" applyAlignment="1" applyProtection="1">
      <alignment horizontal="center" vertical="center"/>
      <protection/>
    </xf>
    <xf numFmtId="0" fontId="4" fillId="0" borderId="0" xfId="75" applyFont="1" applyBorder="1" applyAlignment="1" applyProtection="1">
      <alignment vertical="center"/>
      <protection/>
    </xf>
    <xf numFmtId="5" fontId="4" fillId="0" borderId="0" xfId="75" applyNumberFormat="1" applyFont="1" applyBorder="1" applyAlignment="1" applyProtection="1">
      <alignment horizontal="center" vertical="center"/>
      <protection/>
    </xf>
    <xf numFmtId="0" fontId="4" fillId="43" borderId="63" xfId="75" applyFont="1" applyFill="1" applyBorder="1" applyAlignment="1" applyProtection="1">
      <alignment vertical="center"/>
      <protection/>
    </xf>
    <xf numFmtId="3" fontId="6" fillId="43" borderId="17" xfId="75" applyNumberFormat="1" applyFont="1" applyFill="1" applyBorder="1" applyAlignment="1" applyProtection="1">
      <alignment horizontal="center" vertical="center"/>
      <protection/>
    </xf>
    <xf numFmtId="0" fontId="4" fillId="0" borderId="0" xfId="75" applyFont="1" applyFill="1" applyBorder="1" applyAlignment="1" applyProtection="1">
      <alignment vertical="center"/>
      <protection/>
    </xf>
    <xf numFmtId="0" fontId="6" fillId="0" borderId="0" xfId="75" applyNumberFormat="1" applyFont="1" applyFill="1" applyBorder="1" applyAlignment="1" applyProtection="1">
      <alignment horizontal="center" vertical="center"/>
      <protection/>
    </xf>
    <xf numFmtId="5" fontId="4" fillId="0" borderId="0" xfId="75" applyNumberFormat="1" applyFont="1" applyFill="1" applyBorder="1" applyAlignment="1" applyProtection="1">
      <alignment vertical="center"/>
      <protection/>
    </xf>
    <xf numFmtId="0" fontId="4" fillId="0" borderId="0" xfId="75" applyNumberFormat="1" applyFont="1" applyFill="1" applyBorder="1" applyAlignment="1" applyProtection="1">
      <alignment horizontal="center" vertical="center"/>
      <protection/>
    </xf>
    <xf numFmtId="5" fontId="4" fillId="0" borderId="21" xfId="75" applyNumberFormat="1" applyFont="1" applyFill="1" applyBorder="1" applyAlignment="1" applyProtection="1">
      <alignment vertical="center"/>
      <protection hidden="1"/>
    </xf>
    <xf numFmtId="5" fontId="4" fillId="0" borderId="19" xfId="75" applyNumberFormat="1" applyFont="1" applyFill="1" applyBorder="1" applyAlignment="1" applyProtection="1">
      <alignment vertical="center"/>
      <protection hidden="1"/>
    </xf>
    <xf numFmtId="5" fontId="4" fillId="0" borderId="0" xfId="75" applyNumberFormat="1" applyFont="1" applyBorder="1" applyAlignment="1" applyProtection="1">
      <alignment vertical="center"/>
      <protection/>
    </xf>
    <xf numFmtId="0" fontId="4" fillId="0" borderId="0" xfId="75" applyFont="1" applyBorder="1" applyProtection="1">
      <alignment/>
      <protection/>
    </xf>
    <xf numFmtId="3" fontId="4" fillId="0" borderId="54" xfId="75" applyNumberFormat="1" applyFont="1" applyBorder="1" applyAlignment="1" applyProtection="1">
      <alignment horizontal="center" vertical="center"/>
      <protection/>
    </xf>
    <xf numFmtId="3" fontId="4" fillId="0" borderId="26" xfId="75" applyNumberFormat="1" applyFont="1" applyBorder="1" applyAlignment="1" applyProtection="1">
      <alignment horizontal="center" vertical="center"/>
      <protection/>
    </xf>
    <xf numFmtId="5" fontId="4" fillId="0" borderId="54" xfId="75" applyNumberFormat="1" applyFont="1" applyBorder="1" applyAlignment="1" applyProtection="1">
      <alignment vertical="center"/>
      <protection/>
    </xf>
    <xf numFmtId="5" fontId="4" fillId="0" borderId="26" xfId="75" applyNumberFormat="1" applyFont="1" applyBorder="1" applyAlignment="1" applyProtection="1">
      <alignment vertical="center"/>
      <protection/>
    </xf>
    <xf numFmtId="4" fontId="4" fillId="0" borderId="0" xfId="75" applyNumberFormat="1" applyFont="1" applyProtection="1">
      <alignment/>
      <protection/>
    </xf>
    <xf numFmtId="5" fontId="4" fillId="0" borderId="0" xfId="75" applyNumberFormat="1" applyFont="1" applyProtection="1">
      <alignment/>
      <protection/>
    </xf>
    <xf numFmtId="0" fontId="4" fillId="0" borderId="0" xfId="75" applyNumberFormat="1" applyFont="1" applyAlignment="1" applyProtection="1">
      <alignment horizontal="center"/>
      <protection/>
    </xf>
    <xf numFmtId="0" fontId="25" fillId="0" borderId="0" xfId="75" applyFont="1" applyAlignment="1" applyProtection="1">
      <alignment vertical="top"/>
      <protection locked="0"/>
    </xf>
    <xf numFmtId="0" fontId="24" fillId="0" borderId="0" xfId="78" applyFont="1" applyAlignment="1">
      <alignment/>
      <protection/>
    </xf>
    <xf numFmtId="171" fontId="4" fillId="0" borderId="22" xfId="75" applyNumberFormat="1" applyFont="1" applyBorder="1" applyAlignment="1" applyProtection="1">
      <alignment horizontal="right" vertical="center"/>
      <protection locked="0"/>
    </xf>
    <xf numFmtId="170" fontId="4" fillId="0" borderId="27" xfId="75" applyNumberFormat="1" applyFont="1" applyBorder="1" applyAlignment="1" applyProtection="1">
      <alignment horizontal="right" vertical="center"/>
      <protection locked="0"/>
    </xf>
    <xf numFmtId="171" fontId="4" fillId="0" borderId="27" xfId="75" applyNumberFormat="1" applyFont="1" applyBorder="1" applyAlignment="1" applyProtection="1">
      <alignment horizontal="right" vertical="center"/>
      <protection locked="0"/>
    </xf>
    <xf numFmtId="42" fontId="4" fillId="0" borderId="0" xfId="75" applyNumberFormat="1" applyFont="1" applyFill="1" applyBorder="1" applyAlignment="1" applyProtection="1">
      <alignment vertical="center"/>
      <protection/>
    </xf>
    <xf numFmtId="42" fontId="4" fillId="0" borderId="0" xfId="75" applyNumberFormat="1" applyFont="1" applyFill="1" applyBorder="1" applyAlignment="1" applyProtection="1">
      <alignment vertical="center"/>
      <protection hidden="1"/>
    </xf>
    <xf numFmtId="5" fontId="26" fillId="0" borderId="0" xfId="75" applyNumberFormat="1" applyFont="1" applyAlignment="1" applyProtection="1">
      <alignment vertical="center"/>
      <protection/>
    </xf>
    <xf numFmtId="0" fontId="6" fillId="38" borderId="64" xfId="75" applyNumberFormat="1" applyFont="1" applyFill="1" applyBorder="1" applyAlignment="1" applyProtection="1">
      <alignment horizontal="center"/>
      <protection locked="0"/>
    </xf>
    <xf numFmtId="0" fontId="20" fillId="0" borderId="0" xfId="75" applyFont="1" applyAlignment="1" applyProtection="1">
      <alignment vertical="top"/>
      <protection locked="0"/>
    </xf>
    <xf numFmtId="3" fontId="6" fillId="0" borderId="0" xfId="76" applyNumberFormat="1" applyFont="1" applyBorder="1" applyAlignment="1">
      <alignment vertical="center"/>
      <protection/>
    </xf>
    <xf numFmtId="0" fontId="17" fillId="43" borderId="36" xfId="78" applyNumberFormat="1" applyFont="1" applyFill="1" applyBorder="1" applyAlignment="1">
      <alignment horizontal="center" vertical="center" textRotation="90"/>
      <protection/>
    </xf>
    <xf numFmtId="3" fontId="17" fillId="0" borderId="12" xfId="78" applyNumberFormat="1" applyFont="1" applyFill="1" applyBorder="1" applyAlignment="1">
      <alignment horizontal="center" vertical="center"/>
      <protection/>
    </xf>
    <xf numFmtId="3" fontId="17" fillId="43" borderId="12" xfId="78" applyNumberFormat="1" applyFont="1" applyFill="1" applyBorder="1" applyAlignment="1">
      <alignment horizontal="center" vertical="center"/>
      <protection/>
    </xf>
    <xf numFmtId="5" fontId="6" fillId="43" borderId="65" xfId="75" applyNumberFormat="1" applyFont="1" applyFill="1" applyBorder="1" applyAlignment="1" applyProtection="1">
      <alignment vertical="center"/>
      <protection/>
    </xf>
    <xf numFmtId="166" fontId="5" fillId="0" borderId="16" xfId="81" applyNumberFormat="1" applyFont="1" applyBorder="1" applyAlignment="1" applyProtection="1">
      <alignment/>
      <protection hidden="1"/>
    </xf>
    <xf numFmtId="165" fontId="5" fillId="0" borderId="32" xfId="81" applyNumberFormat="1" applyFont="1" applyBorder="1" applyAlignment="1" applyProtection="1">
      <alignment/>
      <protection hidden="1"/>
    </xf>
    <xf numFmtId="0" fontId="27" fillId="0" borderId="0" xfId="72" applyFont="1" applyAlignment="1">
      <alignment vertical="top"/>
      <protection/>
    </xf>
    <xf numFmtId="0" fontId="4" fillId="0" borderId="66" xfId="75" applyFont="1" applyBorder="1" applyAlignment="1" applyProtection="1">
      <alignment vertical="center"/>
      <protection/>
    </xf>
    <xf numFmtId="5" fontId="4" fillId="0" borderId="45" xfId="75" applyNumberFormat="1" applyFont="1" applyBorder="1" applyAlignment="1" applyProtection="1">
      <alignment vertical="center"/>
      <protection/>
    </xf>
    <xf numFmtId="5" fontId="4" fillId="0" borderId="62" xfId="75" applyNumberFormat="1" applyFont="1" applyBorder="1" applyAlignment="1" applyProtection="1">
      <alignment vertical="center"/>
      <protection/>
    </xf>
    <xf numFmtId="0" fontId="6" fillId="0" borderId="52" xfId="75" applyFont="1" applyFill="1" applyBorder="1" applyAlignment="1" applyProtection="1">
      <alignment vertical="center"/>
      <protection/>
    </xf>
    <xf numFmtId="0" fontId="4" fillId="0" borderId="52" xfId="75" applyFont="1" applyFill="1" applyBorder="1" applyAlignment="1" applyProtection="1">
      <alignment vertical="center"/>
      <protection/>
    </xf>
    <xf numFmtId="170" fontId="4" fillId="0" borderId="52" xfId="75" applyNumberFormat="1" applyFont="1" applyBorder="1" applyAlignment="1" applyProtection="1">
      <alignment horizontal="right" vertical="center"/>
      <protection locked="0"/>
    </xf>
    <xf numFmtId="0" fontId="0" fillId="0" borderId="52" xfId="75" applyBorder="1" applyProtection="1">
      <alignment/>
      <protection/>
    </xf>
    <xf numFmtId="166" fontId="28" fillId="0" borderId="32" xfId="81" applyNumberFormat="1" applyFont="1" applyBorder="1" applyAlignment="1" applyProtection="1">
      <alignment/>
      <protection hidden="1"/>
    </xf>
    <xf numFmtId="166" fontId="28" fillId="0" borderId="23" xfId="81" applyNumberFormat="1" applyFont="1" applyBorder="1" applyAlignment="1" applyProtection="1">
      <alignment/>
      <protection hidden="1"/>
    </xf>
    <xf numFmtId="42" fontId="4" fillId="0" borderId="19" xfId="75" applyNumberFormat="1" applyFont="1" applyBorder="1" applyAlignment="1" applyProtection="1">
      <alignment horizontal="center" vertical="center"/>
      <protection/>
    </xf>
    <xf numFmtId="42" fontId="6" fillId="43" borderId="17" xfId="75" applyNumberFormat="1" applyFont="1" applyFill="1" applyBorder="1" applyAlignment="1" applyProtection="1">
      <alignment vertical="center"/>
      <protection/>
    </xf>
    <xf numFmtId="170" fontId="4" fillId="0" borderId="25" xfId="75" applyNumberFormat="1" applyFont="1" applyBorder="1" applyAlignment="1" applyProtection="1">
      <alignment horizontal="right" vertical="center"/>
      <protection locked="0"/>
    </xf>
    <xf numFmtId="170" fontId="4" fillId="0" borderId="26" xfId="75" applyNumberFormat="1" applyFont="1" applyBorder="1" applyAlignment="1" applyProtection="1">
      <alignment horizontal="right" vertical="center"/>
      <protection locked="0"/>
    </xf>
    <xf numFmtId="0" fontId="7" fillId="0" borderId="11" xfId="78" applyFont="1" applyFill="1" applyBorder="1" applyAlignment="1">
      <alignment horizontal="left" vertical="center"/>
      <protection/>
    </xf>
    <xf numFmtId="3" fontId="7" fillId="0" borderId="11" xfId="78" applyNumberFormat="1" applyFont="1" applyFill="1" applyBorder="1" applyAlignment="1">
      <alignment horizontal="center" vertical="center"/>
      <protection/>
    </xf>
    <xf numFmtId="3" fontId="5" fillId="0" borderId="67" xfId="78" applyNumberFormat="1" applyFont="1" applyFill="1" applyBorder="1" applyAlignment="1">
      <alignment horizontal="center" vertical="center"/>
      <protection/>
    </xf>
    <xf numFmtId="3" fontId="7" fillId="0" borderId="13" xfId="78" applyNumberFormat="1" applyFont="1" applyFill="1" applyBorder="1" applyAlignment="1">
      <alignment horizontal="center" vertical="center" wrapText="1"/>
      <protection/>
    </xf>
    <xf numFmtId="3" fontId="16" fillId="0" borderId="11" xfId="78" applyNumberFormat="1" applyFont="1" applyFill="1" applyBorder="1" applyAlignment="1">
      <alignment horizontal="center" vertical="center"/>
      <protection/>
    </xf>
    <xf numFmtId="3" fontId="17" fillId="0" borderId="67" xfId="78" applyNumberFormat="1" applyFont="1" applyFill="1" applyBorder="1" applyAlignment="1">
      <alignment horizontal="center" vertical="center"/>
      <protection/>
    </xf>
    <xf numFmtId="3" fontId="16" fillId="0" borderId="13" xfId="78" applyNumberFormat="1" applyFont="1" applyFill="1" applyBorder="1" applyAlignment="1">
      <alignment horizontal="center" vertical="center" wrapText="1"/>
      <protection/>
    </xf>
    <xf numFmtId="3" fontId="17" fillId="0" borderId="40" xfId="78" applyNumberFormat="1" applyFont="1" applyFill="1" applyBorder="1" applyAlignment="1">
      <alignment horizontal="center" vertical="center"/>
      <protection/>
    </xf>
    <xf numFmtId="3" fontId="7" fillId="0" borderId="40" xfId="78" applyNumberFormat="1" applyFont="1" applyFill="1" applyBorder="1" applyAlignment="1">
      <alignment horizontal="center" vertical="center" wrapText="1"/>
      <protection/>
    </xf>
    <xf numFmtId="3" fontId="16" fillId="0" borderId="40" xfId="78" applyNumberFormat="1" applyFont="1" applyFill="1" applyBorder="1" applyAlignment="1">
      <alignment horizontal="center" vertical="center" wrapText="1"/>
      <protection/>
    </xf>
    <xf numFmtId="172" fontId="4" fillId="0" borderId="21" xfId="75" applyNumberFormat="1" applyFont="1" applyBorder="1" applyAlignment="1" applyProtection="1">
      <alignment horizontal="right" vertical="center"/>
      <protection locked="0"/>
    </xf>
    <xf numFmtId="172" fontId="4" fillId="0" borderId="27" xfId="75" applyNumberFormat="1" applyFont="1" applyBorder="1" applyAlignment="1" applyProtection="1">
      <alignment horizontal="right" vertical="center"/>
      <protection locked="0"/>
    </xf>
    <xf numFmtId="172" fontId="4" fillId="0" borderId="19" xfId="75" applyNumberFormat="1" applyFont="1" applyBorder="1" applyAlignment="1" applyProtection="1">
      <alignment horizontal="right" vertical="center"/>
      <protection locked="0"/>
    </xf>
    <xf numFmtId="0" fontId="0" fillId="0" borderId="0" xfId="78" applyFont="1" applyFill="1">
      <alignment/>
      <protection/>
    </xf>
    <xf numFmtId="0" fontId="0" fillId="0" borderId="0" xfId="0" applyFont="1" applyFill="1" applyAlignment="1">
      <alignment/>
    </xf>
    <xf numFmtId="3" fontId="7" fillId="43" borderId="12" xfId="78" applyNumberFormat="1" applyFont="1" applyFill="1" applyBorder="1" applyAlignment="1">
      <alignment horizontal="center" vertical="center"/>
      <protection/>
    </xf>
    <xf numFmtId="0" fontId="5" fillId="43" borderId="36" xfId="0" applyFont="1" applyFill="1" applyBorder="1" applyAlignment="1">
      <alignment horizontal="center" vertical="center" textRotation="9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43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40" xfId="78" applyNumberFormat="1" applyFont="1" applyFill="1" applyBorder="1" applyAlignment="1">
      <alignment horizontal="center" vertical="center"/>
      <protection/>
    </xf>
    <xf numFmtId="0" fontId="17" fillId="0" borderId="40" xfId="78" applyNumberFormat="1" applyFont="1" applyFill="1" applyBorder="1" applyAlignment="1">
      <alignment horizontal="center" vertical="center"/>
      <protection/>
    </xf>
    <xf numFmtId="0" fontId="5" fillId="43" borderId="18" xfId="0" applyFont="1" applyFill="1" applyBorder="1" applyAlignment="1">
      <alignment horizontal="center" vertical="center" textRotation="9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43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1" xfId="78" applyNumberFormat="1" applyFont="1" applyFill="1" applyBorder="1" applyAlignment="1">
      <alignment horizontal="center" vertical="center"/>
      <protection/>
    </xf>
    <xf numFmtId="3" fontId="17" fillId="0" borderId="11" xfId="78" applyNumberFormat="1" applyFont="1" applyFill="1" applyBorder="1" applyAlignment="1">
      <alignment horizontal="center" vertical="center"/>
      <protection/>
    </xf>
    <xf numFmtId="0" fontId="5" fillId="43" borderId="68" xfId="0" applyFont="1" applyFill="1" applyBorder="1" applyAlignment="1">
      <alignment horizontal="center" vertical="center" textRotation="90"/>
    </xf>
    <xf numFmtId="3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5" fillId="43" borderId="69" xfId="0" applyNumberFormat="1" applyFont="1" applyFill="1" applyBorder="1" applyAlignment="1" applyProtection="1">
      <alignment horizontal="center" vertical="center"/>
      <protection locked="0"/>
    </xf>
    <xf numFmtId="3" fontId="7" fillId="43" borderId="70" xfId="0" applyNumberFormat="1" applyFont="1" applyFill="1" applyBorder="1" applyAlignment="1">
      <alignment horizontal="center" vertical="center"/>
    </xf>
    <xf numFmtId="3" fontId="5" fillId="0" borderId="71" xfId="78" applyNumberFormat="1" applyFont="1" applyFill="1" applyBorder="1" applyAlignment="1">
      <alignment horizontal="center" vertical="center"/>
      <protection/>
    </xf>
    <xf numFmtId="3" fontId="17" fillId="0" borderId="71" xfId="78" applyNumberFormat="1" applyFont="1" applyFill="1" applyBorder="1" applyAlignment="1">
      <alignment horizontal="center" vertical="center"/>
      <protection/>
    </xf>
    <xf numFmtId="5" fontId="6" fillId="43" borderId="58" xfId="75" applyNumberFormat="1" applyFont="1" applyFill="1" applyBorder="1" applyAlignment="1" applyProtection="1">
      <alignment vertical="center"/>
      <protection/>
    </xf>
    <xf numFmtId="0" fontId="2" fillId="0" borderId="0" xfId="72" applyFont="1" applyAlignment="1">
      <alignment/>
      <protection/>
    </xf>
    <xf numFmtId="0" fontId="2" fillId="0" borderId="0" xfId="74" applyFont="1" applyAlignment="1">
      <alignment/>
      <protection/>
    </xf>
    <xf numFmtId="0" fontId="2" fillId="0" borderId="0" xfId="77" applyFont="1" applyProtection="1">
      <alignment/>
      <protection/>
    </xf>
    <xf numFmtId="166" fontId="46" fillId="0" borderId="23" xfId="81" applyNumberFormat="1" applyFont="1" applyBorder="1" applyAlignment="1" applyProtection="1">
      <alignment/>
      <protection hidden="1"/>
    </xf>
    <xf numFmtId="42" fontId="4" fillId="0" borderId="21" xfId="75" applyNumberFormat="1" applyFont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>
      <alignment horizontal="center" vertical="center"/>
    </xf>
    <xf numFmtId="181" fontId="5" fillId="0" borderId="0" xfId="76" applyNumberFormat="1" applyFont="1">
      <alignment/>
      <protection/>
    </xf>
    <xf numFmtId="3" fontId="6" fillId="38" borderId="11" xfId="76" applyNumberFormat="1" applyFont="1" applyFill="1" applyBorder="1" applyAlignment="1">
      <alignment horizontal="centerContinuous" vertical="center"/>
      <protection/>
    </xf>
    <xf numFmtId="3" fontId="6" fillId="38" borderId="13" xfId="76" applyNumberFormat="1" applyFont="1" applyFill="1" applyBorder="1" applyAlignment="1">
      <alignment horizontal="centerContinuous" vertical="center"/>
      <protection/>
    </xf>
    <xf numFmtId="3" fontId="7" fillId="0" borderId="28" xfId="76" applyNumberFormat="1" applyFont="1" applyBorder="1" applyAlignment="1">
      <alignment horizontal="center" vertical="center"/>
      <protection/>
    </xf>
    <xf numFmtId="3" fontId="7" fillId="0" borderId="72" xfId="76" applyNumberFormat="1" applyFont="1" applyBorder="1" applyAlignment="1">
      <alignment horizontal="center" vertical="center"/>
      <protection/>
    </xf>
    <xf numFmtId="3" fontId="5" fillId="0" borderId="18" xfId="76" applyNumberFormat="1" applyFont="1" applyBorder="1" applyAlignment="1">
      <alignment horizontal="center" vertical="center"/>
      <protection/>
    </xf>
    <xf numFmtId="3" fontId="5" fillId="0" borderId="28" xfId="76" applyNumberFormat="1" applyFont="1" applyBorder="1" applyAlignment="1" applyProtection="1">
      <alignment horizontal="center" vertical="center"/>
      <protection locked="0"/>
    </xf>
    <xf numFmtId="3" fontId="5" fillId="0" borderId="28" xfId="76" applyNumberFormat="1" applyFont="1" applyBorder="1" applyAlignment="1">
      <alignment horizontal="center" vertical="center"/>
      <protection/>
    </xf>
    <xf numFmtId="0" fontId="7" fillId="38" borderId="73" xfId="76" applyNumberFormat="1" applyFont="1" applyFill="1" applyBorder="1" applyAlignment="1">
      <alignment horizontal="centerContinuous" vertical="center"/>
      <protection/>
    </xf>
    <xf numFmtId="0" fontId="7" fillId="38" borderId="74" xfId="76" applyNumberFormat="1" applyFont="1" applyFill="1" applyBorder="1" applyAlignment="1">
      <alignment horizontal="centerContinuous" vertical="center"/>
      <protection/>
    </xf>
    <xf numFmtId="0" fontId="7" fillId="38" borderId="47" xfId="76" applyNumberFormat="1" applyFont="1" applyFill="1" applyBorder="1" applyAlignment="1">
      <alignment horizontal="centerContinuous" vertical="center"/>
      <protection/>
    </xf>
    <xf numFmtId="3" fontId="7" fillId="38" borderId="73" xfId="76" applyNumberFormat="1" applyFont="1" applyFill="1" applyBorder="1" applyAlignment="1">
      <alignment horizontal="centerContinuous" vertical="center"/>
      <protection/>
    </xf>
    <xf numFmtId="3" fontId="5" fillId="0" borderId="0" xfId="76" applyNumberFormat="1" applyFont="1" applyBorder="1" applyAlignment="1" applyProtection="1">
      <alignment horizontal="center" vertical="center"/>
      <protection locked="0"/>
    </xf>
    <xf numFmtId="3" fontId="7" fillId="38" borderId="32" xfId="76" applyNumberFormat="1" applyFont="1" applyFill="1" applyBorder="1" applyAlignment="1">
      <alignment horizontal="centerContinuous" vertical="center"/>
      <protection/>
    </xf>
    <xf numFmtId="3" fontId="5" fillId="0" borderId="13" xfId="76" applyNumberFormat="1" applyFont="1" applyBorder="1" applyAlignment="1" applyProtection="1">
      <alignment horizontal="center" vertical="center"/>
      <protection locked="0"/>
    </xf>
    <xf numFmtId="42" fontId="4" fillId="0" borderId="19" xfId="75" applyNumberFormat="1" applyFont="1" applyFill="1" applyBorder="1" applyAlignment="1" applyProtection="1">
      <alignment vertical="center"/>
      <protection/>
    </xf>
    <xf numFmtId="42" fontId="4" fillId="0" borderId="54" xfId="75" applyNumberFormat="1" applyFont="1" applyBorder="1" applyAlignment="1" applyProtection="1">
      <alignment horizontal="center" vertical="center"/>
      <protection/>
    </xf>
    <xf numFmtId="42" fontId="4" fillId="0" borderId="26" xfId="75" applyNumberFormat="1" applyFont="1" applyBorder="1" applyAlignment="1" applyProtection="1">
      <alignment horizontal="center" vertical="center"/>
      <protection/>
    </xf>
    <xf numFmtId="0" fontId="5" fillId="45" borderId="10" xfId="0" applyFont="1" applyFill="1" applyBorder="1" applyAlignment="1" applyProtection="1">
      <alignment horizontal="left" vertical="center"/>
      <protection locked="0"/>
    </xf>
    <xf numFmtId="3" fontId="7" fillId="45" borderId="10" xfId="0" applyNumberFormat="1" applyFont="1" applyFill="1" applyBorder="1" applyAlignment="1">
      <alignment horizontal="center" vertical="center"/>
    </xf>
    <xf numFmtId="3" fontId="5" fillId="45" borderId="12" xfId="0" applyNumberFormat="1" applyFont="1" applyFill="1" applyBorder="1" applyAlignment="1" applyProtection="1">
      <alignment horizontal="center" vertical="center"/>
      <protection locked="0"/>
    </xf>
    <xf numFmtId="3" fontId="5" fillId="45" borderId="69" xfId="0" applyNumberFormat="1" applyFont="1" applyFill="1" applyBorder="1" applyAlignment="1" applyProtection="1">
      <alignment horizontal="center" vertical="center"/>
      <protection locked="0"/>
    </xf>
    <xf numFmtId="3" fontId="5" fillId="45" borderId="10" xfId="0" applyNumberFormat="1" applyFont="1" applyFill="1" applyBorder="1" applyAlignment="1" applyProtection="1">
      <alignment horizontal="center" vertical="center"/>
      <protection locked="0"/>
    </xf>
    <xf numFmtId="3" fontId="7" fillId="45" borderId="12" xfId="0" applyNumberFormat="1" applyFont="1" applyFill="1" applyBorder="1" applyAlignment="1">
      <alignment horizontal="center" vertical="center"/>
    </xf>
    <xf numFmtId="3" fontId="17" fillId="45" borderId="12" xfId="78" applyNumberFormat="1" applyFont="1" applyFill="1" applyBorder="1" applyAlignment="1">
      <alignment horizontal="center" vertical="center"/>
      <protection/>
    </xf>
    <xf numFmtId="0" fontId="6" fillId="38" borderId="22" xfId="72" applyFont="1" applyFill="1" applyBorder="1" applyAlignment="1">
      <alignment horizontal="center" vertical="center" wrapText="1"/>
      <protection/>
    </xf>
    <xf numFmtId="0" fontId="6" fillId="38" borderId="75" xfId="72" applyFont="1" applyFill="1" applyBorder="1" applyAlignment="1">
      <alignment horizontal="center" vertical="center" wrapText="1"/>
      <protection/>
    </xf>
    <xf numFmtId="0" fontId="6" fillId="38" borderId="27" xfId="72" applyFont="1" applyFill="1" applyBorder="1" applyAlignment="1">
      <alignment horizontal="center" vertical="center" wrapText="1"/>
      <protection/>
    </xf>
    <xf numFmtId="0" fontId="6" fillId="38" borderId="76" xfId="72" applyFont="1" applyFill="1" applyBorder="1" applyAlignment="1">
      <alignment horizontal="center" vertical="center" wrapText="1"/>
      <protection/>
    </xf>
    <xf numFmtId="0" fontId="7" fillId="38" borderId="23" xfId="76" applyNumberFormat="1" applyFont="1" applyFill="1" applyBorder="1" applyAlignment="1" applyProtection="1" quotePrefix="1">
      <alignment horizontal="center" vertical="center"/>
      <protection locked="0"/>
    </xf>
    <xf numFmtId="0" fontId="7" fillId="38" borderId="44" xfId="76" applyNumberFormat="1" applyFont="1" applyFill="1" applyBorder="1" applyAlignment="1" applyProtection="1" quotePrefix="1">
      <alignment horizontal="center" vertical="center"/>
      <protection locked="0"/>
    </xf>
    <xf numFmtId="0" fontId="7" fillId="38" borderId="42" xfId="76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76" applyFont="1" applyAlignment="1">
      <alignment horizontal="left"/>
      <protection/>
    </xf>
    <xf numFmtId="3" fontId="6" fillId="38" borderId="32" xfId="76" applyNumberFormat="1" applyFont="1" applyFill="1" applyBorder="1" applyAlignment="1">
      <alignment horizontal="center" vertical="center"/>
      <protection/>
    </xf>
    <xf numFmtId="3" fontId="6" fillId="38" borderId="77" xfId="76" applyNumberFormat="1" applyFont="1" applyFill="1" applyBorder="1" applyAlignment="1">
      <alignment horizontal="center" vertical="center"/>
      <protection/>
    </xf>
    <xf numFmtId="0" fontId="7" fillId="43" borderId="17" xfId="76" applyFont="1" applyFill="1" applyBorder="1" applyAlignment="1">
      <alignment horizontal="left" vertical="center" wrapText="1"/>
      <protection/>
    </xf>
    <xf numFmtId="0" fontId="7" fillId="43" borderId="18" xfId="76" applyFont="1" applyFill="1" applyBorder="1" applyAlignment="1">
      <alignment horizontal="left" vertical="center" wrapText="1"/>
      <protection/>
    </xf>
    <xf numFmtId="0" fontId="7" fillId="38" borderId="30" xfId="76" applyNumberFormat="1" applyFont="1" applyFill="1" applyBorder="1" applyAlignment="1" applyProtection="1" quotePrefix="1">
      <alignment horizontal="center" vertical="center"/>
      <protection locked="0"/>
    </xf>
    <xf numFmtId="0" fontId="7" fillId="38" borderId="26" xfId="76" applyNumberFormat="1" applyFont="1" applyFill="1" applyBorder="1" applyAlignment="1" applyProtection="1" quotePrefix="1">
      <alignment horizontal="center" vertical="center"/>
      <protection locked="0"/>
    </xf>
    <xf numFmtId="0" fontId="7" fillId="43" borderId="10" xfId="76" applyFont="1" applyFill="1" applyBorder="1" applyAlignment="1">
      <alignment horizontal="left" vertical="center" wrapText="1"/>
      <protection/>
    </xf>
    <xf numFmtId="3" fontId="7" fillId="38" borderId="40" xfId="76" applyNumberFormat="1" applyFont="1" applyFill="1" applyBorder="1" applyAlignment="1">
      <alignment horizontal="center" vertical="center"/>
      <protection/>
    </xf>
    <xf numFmtId="3" fontId="7" fillId="38" borderId="78" xfId="76" applyNumberFormat="1" applyFont="1" applyFill="1" applyBorder="1" applyAlignment="1">
      <alignment horizontal="center" vertical="center"/>
      <protection/>
    </xf>
    <xf numFmtId="0" fontId="2" fillId="0" borderId="0" xfId="76" applyFont="1" applyAlignment="1">
      <alignment horizontal="left" wrapText="1"/>
      <protection/>
    </xf>
    <xf numFmtId="0" fontId="2" fillId="0" borderId="0" xfId="76" applyFont="1" applyAlignment="1">
      <alignment horizontal="left"/>
      <protection/>
    </xf>
    <xf numFmtId="0" fontId="1" fillId="0" borderId="0" xfId="78" applyFont="1" applyAlignment="1">
      <alignment horizontal="left" vertical="center" wrapText="1"/>
      <protection/>
    </xf>
  </cellXfs>
  <cellStyles count="77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1.jednostki SG" xfId="72"/>
    <cellStyle name="Normalny_Arkusz1" xfId="73"/>
    <cellStyle name="Normalny_Przekazani" xfId="74"/>
    <cellStyle name="Normalny_Przemyt grudzień" xfId="75"/>
    <cellStyle name="Normalny_szablon - krg" xfId="76"/>
    <cellStyle name="Normalny_zatrzymani (2)" xfId="77"/>
    <cellStyle name="Normalny_Zatrzymania grudzień" xfId="78"/>
    <cellStyle name="Obliczenia" xfId="79"/>
    <cellStyle name="Followed Hyperlink" xfId="80"/>
    <cellStyle name="Percent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  <cellStyle name="Zły" xfId="9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1015\Downloads\Documents%20and%20Settings\Admin\Pulpit\AASZAR\baza%20ZG\Zawr&#243;cenia\Stycze&#324;-2005%20baza%20zawr&#243;ce&#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ips\archiwum%20x\AASZAR\baza%20ZG\Zawr&#243;cenia\Stycze&#324;-2005%20baza%20zawr&#243;ce&#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uro%20Analiz%20Strategicznych\Statystyka\2008%20r\luty\nowe%20-%20luty\Documents%20and%20Settings\Admin\Pulpit\AASZAR\baza%20ZG\Zawr&#243;cenia\Stycze&#324;-2005%20baza%20zawr&#243;ce&#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zoomScale="75" zoomScaleNormal="75" zoomScalePageLayoutView="0" workbookViewId="0" topLeftCell="A1">
      <selection activeCell="G10" sqref="G10"/>
    </sheetView>
  </sheetViews>
  <sheetFormatPr defaultColWidth="9.00390625" defaultRowHeight="12.75"/>
  <cols>
    <col min="1" max="1" width="20.00390625" style="122" customWidth="1"/>
    <col min="2" max="2" width="17.25390625" style="122" bestFit="1" customWidth="1"/>
    <col min="3" max="3" width="14.625" style="122" customWidth="1"/>
    <col min="4" max="4" width="15.25390625" style="122" customWidth="1"/>
    <col min="5" max="16384" width="9.125" style="122" customWidth="1"/>
  </cols>
  <sheetData>
    <row r="1" spans="1:4" s="117" customFormat="1" ht="22.5" customHeight="1">
      <c r="A1" s="171" t="s">
        <v>366</v>
      </c>
      <c r="B1" s="171"/>
      <c r="C1" s="171"/>
      <c r="D1" s="171"/>
    </row>
    <row r="2" spans="1:4" s="118" customFormat="1" ht="18" customHeight="1">
      <c r="A2" s="172" t="s">
        <v>374</v>
      </c>
      <c r="B2" s="173"/>
      <c r="C2" s="173"/>
      <c r="D2" s="173"/>
    </row>
    <row r="3" spans="1:4" s="118" customFormat="1" ht="15.75">
      <c r="A3" s="375"/>
      <c r="B3" s="252"/>
      <c r="C3" s="252"/>
      <c r="D3" s="252"/>
    </row>
    <row r="4" spans="1:4" s="119" customFormat="1" ht="34.5" customHeight="1">
      <c r="A4" s="456" t="s">
        <v>301</v>
      </c>
      <c r="B4" s="458" t="s">
        <v>302</v>
      </c>
      <c r="C4" s="219" t="s">
        <v>4</v>
      </c>
      <c r="D4" s="220"/>
    </row>
    <row r="5" spans="1:4" s="119" customFormat="1" ht="16.5" thickBot="1">
      <c r="A5" s="457"/>
      <c r="B5" s="459"/>
      <c r="C5" s="221" t="s">
        <v>349</v>
      </c>
      <c r="D5" s="221" t="s">
        <v>363</v>
      </c>
    </row>
    <row r="6" spans="1:4" s="119" customFormat="1" ht="49.5" customHeight="1">
      <c r="A6" s="120" t="s">
        <v>303</v>
      </c>
      <c r="B6" s="226">
        <v>198.77</v>
      </c>
      <c r="C6" s="222" t="s">
        <v>5</v>
      </c>
      <c r="D6" s="222" t="s">
        <v>5</v>
      </c>
    </row>
    <row r="7" spans="1:4" s="119" customFormat="1" ht="49.5" customHeight="1">
      <c r="A7" s="120" t="s">
        <v>304</v>
      </c>
      <c r="B7" s="226">
        <v>351.21</v>
      </c>
      <c r="C7" s="223" t="s">
        <v>11</v>
      </c>
      <c r="D7" s="223" t="s">
        <v>11</v>
      </c>
    </row>
    <row r="8" spans="1:4" s="119" customFormat="1" ht="49.5" customHeight="1">
      <c r="A8" s="120" t="s">
        <v>305</v>
      </c>
      <c r="B8" s="226">
        <v>467.57</v>
      </c>
      <c r="C8" s="223" t="s">
        <v>6</v>
      </c>
      <c r="D8" s="223" t="s">
        <v>361</v>
      </c>
    </row>
    <row r="9" spans="1:4" s="119" customFormat="1" ht="49.5" customHeight="1">
      <c r="A9" s="120" t="s">
        <v>306</v>
      </c>
      <c r="B9" s="226">
        <v>275.24</v>
      </c>
      <c r="C9" s="223" t="s">
        <v>7</v>
      </c>
      <c r="D9" s="223" t="s">
        <v>355</v>
      </c>
    </row>
    <row r="10" spans="1:4" s="119" customFormat="1" ht="49.5" customHeight="1">
      <c r="A10" s="120" t="s">
        <v>307</v>
      </c>
      <c r="B10" s="226">
        <v>504.74</v>
      </c>
      <c r="C10" s="223" t="s">
        <v>5</v>
      </c>
      <c r="D10" s="223" t="s">
        <v>356</v>
      </c>
    </row>
    <row r="11" spans="1:4" s="119" customFormat="1" ht="49.5" customHeight="1">
      <c r="A11" s="217" t="s">
        <v>308</v>
      </c>
      <c r="B11" s="227">
        <v>358.04</v>
      </c>
      <c r="C11" s="213" t="s">
        <v>0</v>
      </c>
      <c r="D11" s="213" t="s">
        <v>0</v>
      </c>
    </row>
    <row r="12" spans="1:4" s="119" customFormat="1" ht="51.75" customHeight="1">
      <c r="A12" s="214" t="s">
        <v>309</v>
      </c>
      <c r="B12" s="228">
        <v>369.58</v>
      </c>
      <c r="C12" s="224" t="s">
        <v>346</v>
      </c>
      <c r="D12" s="224" t="s">
        <v>0</v>
      </c>
    </row>
    <row r="13" spans="1:4" s="119" customFormat="1" ht="81" customHeight="1">
      <c r="A13" s="120" t="s">
        <v>310</v>
      </c>
      <c r="B13" s="226"/>
      <c r="C13" s="223" t="s">
        <v>1</v>
      </c>
      <c r="D13" s="223"/>
    </row>
    <row r="14" spans="1:4" s="119" customFormat="1" ht="105" customHeight="1">
      <c r="A14" s="120" t="s">
        <v>354</v>
      </c>
      <c r="B14" s="226">
        <v>505.1</v>
      </c>
      <c r="C14" s="223" t="s">
        <v>0</v>
      </c>
      <c r="D14" s="253" t="s">
        <v>5</v>
      </c>
    </row>
    <row r="15" spans="1:4" s="119" customFormat="1" ht="49.5" customHeight="1">
      <c r="A15" s="120" t="s">
        <v>311</v>
      </c>
      <c r="B15" s="226"/>
      <c r="C15" s="223" t="s">
        <v>1</v>
      </c>
      <c r="D15" s="223"/>
    </row>
    <row r="16" spans="1:4" s="119" customFormat="1" ht="49.5" customHeight="1">
      <c r="A16" s="121" t="s">
        <v>312</v>
      </c>
      <c r="B16" s="226">
        <v>481.27</v>
      </c>
      <c r="C16" s="223" t="s">
        <v>7</v>
      </c>
      <c r="D16" s="223" t="s">
        <v>7</v>
      </c>
    </row>
    <row r="17" spans="1:4" s="119" customFormat="1" ht="49.5" customHeight="1">
      <c r="A17" s="121" t="s">
        <v>3</v>
      </c>
      <c r="B17" s="226"/>
      <c r="C17" s="223" t="s">
        <v>13</v>
      </c>
      <c r="D17" s="223" t="s">
        <v>13</v>
      </c>
    </row>
    <row r="18" spans="1:4" s="119" customFormat="1" ht="64.5" customHeight="1">
      <c r="A18" s="125" t="s">
        <v>314</v>
      </c>
      <c r="B18" s="229">
        <f>SUM(B6:B17)</f>
        <v>3511.52</v>
      </c>
      <c r="C18" s="225" t="s">
        <v>353</v>
      </c>
      <c r="D18" s="225" t="s">
        <v>362</v>
      </c>
    </row>
    <row r="19" spans="1:2" ht="15.75">
      <c r="A19" s="422" t="s">
        <v>298</v>
      </c>
      <c r="B19" s="124"/>
    </row>
    <row r="20" spans="1:4" ht="15.75">
      <c r="A20" s="423" t="s">
        <v>47</v>
      </c>
      <c r="B20" s="123"/>
      <c r="C20" s="123"/>
      <c r="D20" s="123"/>
    </row>
  </sheetData>
  <sheetProtection/>
  <mergeCells count="2">
    <mergeCell ref="A4:A5"/>
    <mergeCell ref="B4:B5"/>
  </mergeCells>
  <printOptions horizontalCentered="1" verticalCentered="1"/>
  <pageMargins left="0.8661417322834646" right="0.2755905511811024" top="0.5511811023622047" bottom="1.062992125984252" header="0.5118110236220472" footer="0.31496062992125984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8">
    <pageSetUpPr fitToPage="1"/>
  </sheetPr>
  <dimension ref="A1:Y38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M33" sqref="M33"/>
    </sheetView>
  </sheetViews>
  <sheetFormatPr defaultColWidth="9.00390625" defaultRowHeight="12.75"/>
  <cols>
    <col min="1" max="1" width="13.375" style="49" customWidth="1"/>
    <col min="2" max="2" width="9.625" style="49" customWidth="1"/>
    <col min="3" max="3" width="11.75390625" style="48" customWidth="1"/>
    <col min="4" max="4" width="9.25390625" style="49" customWidth="1"/>
    <col min="5" max="5" width="11.75390625" style="48" customWidth="1"/>
    <col min="6" max="6" width="10.125" style="99" customWidth="1"/>
    <col min="7" max="7" width="11.75390625" style="48" customWidth="1"/>
    <col min="8" max="8" width="9.00390625" style="49" customWidth="1"/>
    <col min="9" max="9" width="11.75390625" style="48" customWidth="1"/>
    <col min="10" max="10" width="8.25390625" style="49" customWidth="1"/>
    <col min="11" max="11" width="11.75390625" style="48" customWidth="1"/>
    <col min="12" max="12" width="8.25390625" style="49" customWidth="1"/>
    <col min="13" max="13" width="11.75390625" style="48" customWidth="1"/>
    <col min="14" max="14" width="9.25390625" style="49" customWidth="1"/>
    <col min="15" max="15" width="11.75390625" style="48" customWidth="1"/>
    <col min="16" max="16" width="8.75390625" style="49" customWidth="1"/>
    <col min="17" max="17" width="11.75390625" style="48" customWidth="1"/>
    <col min="18" max="18" width="8.625" style="49" customWidth="1"/>
    <col min="19" max="19" width="11.75390625" style="48" customWidth="1"/>
    <col min="20" max="20" width="9.625" style="49" customWidth="1"/>
    <col min="21" max="22" width="9.125" style="49" customWidth="1"/>
    <col min="23" max="23" width="9.875" style="49" bestFit="1" customWidth="1"/>
    <col min="24" max="24" width="9.125" style="49" customWidth="1"/>
    <col min="25" max="25" width="14.00390625" style="49" customWidth="1"/>
    <col min="26" max="16384" width="9.125" style="49" customWidth="1"/>
  </cols>
  <sheetData>
    <row r="1" spans="1:25" s="44" customFormat="1" ht="25.5" customHeight="1">
      <c r="A1" s="187" t="s">
        <v>368</v>
      </c>
      <c r="C1" s="54"/>
      <c r="E1" s="54"/>
      <c r="F1" s="55"/>
      <c r="G1" s="54"/>
      <c r="I1" s="54"/>
      <c r="K1" s="54"/>
      <c r="M1" s="54"/>
      <c r="N1" s="368"/>
      <c r="O1" s="368"/>
      <c r="Q1" s="54"/>
      <c r="S1" s="54"/>
      <c r="Y1" s="54"/>
    </row>
    <row r="2" spans="1:20" s="44" customFormat="1" ht="19.5" customHeight="1">
      <c r="A2" s="56"/>
      <c r="B2" s="57" t="s">
        <v>327</v>
      </c>
      <c r="C2" s="163" t="s">
        <v>315</v>
      </c>
      <c r="D2" s="58"/>
      <c r="E2" s="59"/>
      <c r="F2" s="60" t="s">
        <v>328</v>
      </c>
      <c r="G2" s="59"/>
      <c r="H2" s="61"/>
      <c r="I2" s="62" t="s">
        <v>329</v>
      </c>
      <c r="J2" s="58"/>
      <c r="K2" s="63"/>
      <c r="L2" s="64"/>
      <c r="M2" s="63"/>
      <c r="N2" s="65"/>
      <c r="O2" s="63" t="s">
        <v>330</v>
      </c>
      <c r="P2" s="64"/>
      <c r="Q2" s="63"/>
      <c r="R2" s="64"/>
      <c r="S2" s="63"/>
      <c r="T2" s="64"/>
    </row>
    <row r="3" spans="1:23" s="47" customFormat="1" ht="15" customHeight="1">
      <c r="A3" s="66"/>
      <c r="B3" s="57" t="s">
        <v>331</v>
      </c>
      <c r="C3" s="150"/>
      <c r="D3" s="155"/>
      <c r="E3" s="156" t="s">
        <v>332</v>
      </c>
      <c r="F3" s="157"/>
      <c r="G3" s="156" t="s">
        <v>333</v>
      </c>
      <c r="H3" s="158"/>
      <c r="I3" s="159" t="s">
        <v>334</v>
      </c>
      <c r="J3" s="160"/>
      <c r="K3" s="156" t="s">
        <v>332</v>
      </c>
      <c r="L3" s="161"/>
      <c r="M3" s="156" t="s">
        <v>333</v>
      </c>
      <c r="N3" s="162"/>
      <c r="O3" s="70" t="s">
        <v>334</v>
      </c>
      <c r="P3" s="68"/>
      <c r="Q3" s="67" t="s">
        <v>332</v>
      </c>
      <c r="R3" s="69"/>
      <c r="S3" s="67" t="s">
        <v>333</v>
      </c>
      <c r="T3" s="71"/>
      <c r="W3" s="53"/>
    </row>
    <row r="4" spans="1:20" s="47" customFormat="1" ht="15" customHeight="1">
      <c r="A4" s="66" t="s">
        <v>335</v>
      </c>
      <c r="B4" s="72" t="s">
        <v>336</v>
      </c>
      <c r="C4" s="188" t="s">
        <v>364</v>
      </c>
      <c r="D4" s="460" t="s">
        <v>317</v>
      </c>
      <c r="E4" s="189" t="s">
        <v>364</v>
      </c>
      <c r="F4" s="460" t="s">
        <v>317</v>
      </c>
      <c r="G4" s="189" t="s">
        <v>364</v>
      </c>
      <c r="H4" s="468" t="s">
        <v>317</v>
      </c>
      <c r="I4" s="188" t="s">
        <v>364</v>
      </c>
      <c r="J4" s="460" t="s">
        <v>317</v>
      </c>
      <c r="K4" s="189" t="s">
        <v>364</v>
      </c>
      <c r="L4" s="460" t="s">
        <v>317</v>
      </c>
      <c r="M4" s="189" t="s">
        <v>364</v>
      </c>
      <c r="N4" s="468" t="s">
        <v>317</v>
      </c>
      <c r="O4" s="188" t="s">
        <v>364</v>
      </c>
      <c r="P4" s="460" t="s">
        <v>317</v>
      </c>
      <c r="Q4" s="189" t="s">
        <v>364</v>
      </c>
      <c r="R4" s="460" t="s">
        <v>317</v>
      </c>
      <c r="S4" s="189" t="s">
        <v>364</v>
      </c>
      <c r="T4" s="460" t="s">
        <v>317</v>
      </c>
    </row>
    <row r="5" spans="1:20" s="47" customFormat="1" ht="15" customHeight="1" thickBot="1">
      <c r="A5" s="73" t="s">
        <v>337</v>
      </c>
      <c r="B5" s="74"/>
      <c r="C5" s="190" t="s">
        <v>365</v>
      </c>
      <c r="D5" s="461"/>
      <c r="E5" s="190" t="s">
        <v>365</v>
      </c>
      <c r="F5" s="461"/>
      <c r="G5" s="190" t="s">
        <v>365</v>
      </c>
      <c r="H5" s="469"/>
      <c r="I5" s="190" t="s">
        <v>365</v>
      </c>
      <c r="J5" s="461"/>
      <c r="K5" s="190" t="s">
        <v>365</v>
      </c>
      <c r="L5" s="461"/>
      <c r="M5" s="190" t="s">
        <v>365</v>
      </c>
      <c r="N5" s="469"/>
      <c r="O5" s="190" t="s">
        <v>365</v>
      </c>
      <c r="P5" s="461"/>
      <c r="Q5" s="190" t="s">
        <v>365</v>
      </c>
      <c r="R5" s="461"/>
      <c r="S5" s="190" t="s">
        <v>365</v>
      </c>
      <c r="T5" s="462"/>
    </row>
    <row r="6" spans="1:20" ht="25.5" customHeight="1" thickTop="1">
      <c r="A6" s="81" t="s">
        <v>318</v>
      </c>
      <c r="B6" s="82">
        <f>C6/C16</f>
        <v>0.04616483674358425</v>
      </c>
      <c r="C6" s="83">
        <f>E6+G6</f>
        <v>1276339</v>
      </c>
      <c r="D6" s="373">
        <f>C6/C7-1</f>
        <v>-0.33371041432622395</v>
      </c>
      <c r="E6" s="84">
        <f>K6+Q6</f>
        <v>647940</v>
      </c>
      <c r="F6" s="132">
        <f>E6/E7-1</f>
        <v>-0.3231737316950114</v>
      </c>
      <c r="G6" s="85">
        <f aca="true" t="shared" si="0" ref="G6:G15">M6+S6</f>
        <v>628399</v>
      </c>
      <c r="H6" s="132">
        <f>G6/G7-1</f>
        <v>-0.3442366512187054</v>
      </c>
      <c r="I6" s="86">
        <f aca="true" t="shared" si="1" ref="I6:I27">K6+M6</f>
        <v>572218</v>
      </c>
      <c r="J6" s="132">
        <f>I6/I7-1</f>
        <v>-0.4930300469034342</v>
      </c>
      <c r="K6" s="192">
        <v>283261</v>
      </c>
      <c r="L6" s="132">
        <f>K6/K7-1</f>
        <v>-0.4907676570469087</v>
      </c>
      <c r="M6" s="192">
        <v>288957</v>
      </c>
      <c r="N6" s="132">
        <f>M6/M7-1</f>
        <v>-0.495228412562822</v>
      </c>
      <c r="O6" s="87">
        <f aca="true" t="shared" si="2" ref="O6:O27">Q6+S6</f>
        <v>704121</v>
      </c>
      <c r="P6" s="132">
        <f>O6/O7-1</f>
        <v>-0.10518496867414762</v>
      </c>
      <c r="Q6" s="192">
        <v>364679</v>
      </c>
      <c r="R6" s="132">
        <f>Q6/Q7-1</f>
        <v>-0.090734784451592</v>
      </c>
      <c r="S6" s="192">
        <v>339442</v>
      </c>
      <c r="T6" s="128">
        <f>S6/S7-1</f>
        <v>-0.12020631382509983</v>
      </c>
    </row>
    <row r="7" spans="1:20" ht="18" customHeight="1">
      <c r="A7" s="88"/>
      <c r="B7" s="89">
        <f>C7/C17</f>
        <v>0.05347837434778291</v>
      </c>
      <c r="C7" s="94">
        <f aca="true" t="shared" si="3" ref="C7:C27">E7+G7</f>
        <v>1915592</v>
      </c>
      <c r="D7" s="127"/>
      <c r="E7" s="90">
        <f>Q7+K7</f>
        <v>957321</v>
      </c>
      <c r="F7" s="127"/>
      <c r="G7" s="90">
        <f t="shared" si="0"/>
        <v>958271</v>
      </c>
      <c r="H7" s="127"/>
      <c r="I7" s="91">
        <f t="shared" si="1"/>
        <v>1128702</v>
      </c>
      <c r="J7" s="127"/>
      <c r="K7" s="192">
        <v>556251</v>
      </c>
      <c r="L7" s="127"/>
      <c r="M7" s="192">
        <v>572451</v>
      </c>
      <c r="N7" s="127"/>
      <c r="O7" s="91">
        <f t="shared" si="2"/>
        <v>786890</v>
      </c>
      <c r="P7" s="127"/>
      <c r="Q7" s="192">
        <v>401070</v>
      </c>
      <c r="R7" s="127"/>
      <c r="S7" s="192">
        <v>385820</v>
      </c>
      <c r="T7" s="144"/>
    </row>
    <row r="8" spans="1:20" ht="25.5" customHeight="1">
      <c r="A8" s="81" t="s">
        <v>320</v>
      </c>
      <c r="B8" s="82">
        <f>C8/C16</f>
        <v>0.21425389009060808</v>
      </c>
      <c r="C8" s="83">
        <f t="shared" si="3"/>
        <v>5923569</v>
      </c>
      <c r="D8" s="132">
        <f>C8/C9-1</f>
        <v>0.11874752352392592</v>
      </c>
      <c r="E8" s="84">
        <f aca="true" t="shared" si="4" ref="E8:E15">K8+Q8</f>
        <v>3042362</v>
      </c>
      <c r="F8" s="132">
        <f>E8/E9-1</f>
        <v>0.10381521966284302</v>
      </c>
      <c r="G8" s="85">
        <f t="shared" si="0"/>
        <v>2881207</v>
      </c>
      <c r="H8" s="132">
        <f>G8/G9-1</f>
        <v>0.13495992669969792</v>
      </c>
      <c r="I8" s="86">
        <f t="shared" si="1"/>
        <v>869453</v>
      </c>
      <c r="J8" s="132">
        <f>I8/I9-1</f>
        <v>-0.08143500391956338</v>
      </c>
      <c r="K8" s="194">
        <v>486455</v>
      </c>
      <c r="L8" s="132">
        <f>K8/K9-1</f>
        <v>-0.09083178364840994</v>
      </c>
      <c r="M8" s="194">
        <v>382998</v>
      </c>
      <c r="N8" s="132">
        <f>M8/M9-1</f>
        <v>-0.06921616899039806</v>
      </c>
      <c r="O8" s="87">
        <f t="shared" si="2"/>
        <v>5054116</v>
      </c>
      <c r="P8" s="132">
        <f>O8/O9-1</f>
        <v>0.1623231947837862</v>
      </c>
      <c r="Q8" s="194">
        <v>2555907</v>
      </c>
      <c r="R8" s="132">
        <f>Q8/Q9-1</f>
        <v>0.15070352593611736</v>
      </c>
      <c r="S8" s="194">
        <v>2498209</v>
      </c>
      <c r="T8" s="128">
        <f>S8/S9-1</f>
        <v>0.17445662419450914</v>
      </c>
    </row>
    <row r="9" spans="1:20" ht="18" customHeight="1">
      <c r="A9" s="88"/>
      <c r="B9" s="89">
        <f>C9/C17</f>
        <v>0.14781773625118325</v>
      </c>
      <c r="C9" s="94">
        <f t="shared" si="3"/>
        <v>5294822</v>
      </c>
      <c r="D9" s="127"/>
      <c r="E9" s="90">
        <f t="shared" si="4"/>
        <v>2756224</v>
      </c>
      <c r="F9" s="127"/>
      <c r="G9" s="90">
        <f t="shared" si="0"/>
        <v>2538598</v>
      </c>
      <c r="H9" s="127"/>
      <c r="I9" s="91">
        <f t="shared" si="1"/>
        <v>946534</v>
      </c>
      <c r="J9" s="127"/>
      <c r="K9" s="192">
        <v>535055</v>
      </c>
      <c r="L9" s="127"/>
      <c r="M9" s="192">
        <v>411479</v>
      </c>
      <c r="N9" s="127"/>
      <c r="O9" s="91">
        <f t="shared" si="2"/>
        <v>4348288</v>
      </c>
      <c r="P9" s="127"/>
      <c r="Q9" s="192">
        <v>2221169</v>
      </c>
      <c r="R9" s="127"/>
      <c r="S9" s="192">
        <v>2127119</v>
      </c>
      <c r="T9" s="144"/>
    </row>
    <row r="10" spans="1:20" ht="25.5" customHeight="1">
      <c r="A10" s="81" t="s">
        <v>321</v>
      </c>
      <c r="B10" s="82">
        <f>C10/C16</f>
        <v>0.4219677143204786</v>
      </c>
      <c r="C10" s="83">
        <f t="shared" si="3"/>
        <v>11666322</v>
      </c>
      <c r="D10" s="132">
        <f>C10/C11-1</f>
        <v>-0.28034336778164104</v>
      </c>
      <c r="E10" s="84">
        <f t="shared" si="4"/>
        <v>5768271</v>
      </c>
      <c r="F10" s="132">
        <f>E10/E11-1</f>
        <v>-0.28120929110478476</v>
      </c>
      <c r="G10" s="85">
        <f t="shared" si="0"/>
        <v>5898051</v>
      </c>
      <c r="H10" s="132">
        <f>G10/G11-1</f>
        <v>-0.2794944777601732</v>
      </c>
      <c r="I10" s="86">
        <f t="shared" si="1"/>
        <v>5178551</v>
      </c>
      <c r="J10" s="132">
        <f>I10/I11-1</f>
        <v>-0.5314215896473468</v>
      </c>
      <c r="K10" s="194">
        <v>2548527</v>
      </c>
      <c r="L10" s="132">
        <f>K10/K11-1</f>
        <v>-0.5343964729604781</v>
      </c>
      <c r="M10" s="194">
        <v>2630024</v>
      </c>
      <c r="N10" s="132">
        <f>M10/M11-1</f>
        <v>-0.5285023974448291</v>
      </c>
      <c r="O10" s="87">
        <f t="shared" si="2"/>
        <v>6487771</v>
      </c>
      <c r="P10" s="132">
        <f>O10/O11-1</f>
        <v>0.25748202045418633</v>
      </c>
      <c r="Q10" s="194">
        <v>3219744</v>
      </c>
      <c r="R10" s="132">
        <f>Q10/Q11-1</f>
        <v>0.26196819195356835</v>
      </c>
      <c r="S10" s="194">
        <v>3268027</v>
      </c>
      <c r="T10" s="128">
        <f>S10/S11-1</f>
        <v>0.25309321280015706</v>
      </c>
    </row>
    <row r="11" spans="1:20" ht="18" customHeight="1">
      <c r="A11" s="88"/>
      <c r="B11" s="89">
        <f>C11/C17</f>
        <v>0.45256796515303754</v>
      </c>
      <c r="C11" s="94">
        <f t="shared" si="3"/>
        <v>16210956</v>
      </c>
      <c r="D11" s="127"/>
      <c r="E11" s="90">
        <f t="shared" si="4"/>
        <v>8024966</v>
      </c>
      <c r="F11" s="127"/>
      <c r="G11" s="90">
        <f t="shared" si="0"/>
        <v>8185990</v>
      </c>
      <c r="H11" s="127"/>
      <c r="I11" s="91">
        <f t="shared" si="1"/>
        <v>11051621</v>
      </c>
      <c r="J11" s="127"/>
      <c r="K11" s="192">
        <v>5473599</v>
      </c>
      <c r="L11" s="127"/>
      <c r="M11" s="192">
        <v>5578022</v>
      </c>
      <c r="N11" s="127"/>
      <c r="O11" s="91">
        <f t="shared" si="2"/>
        <v>5159335</v>
      </c>
      <c r="P11" s="127"/>
      <c r="Q11" s="192">
        <v>2551367</v>
      </c>
      <c r="R11" s="127"/>
      <c r="S11" s="192">
        <v>2607968</v>
      </c>
      <c r="T11" s="144"/>
    </row>
    <row r="12" spans="1:20" ht="25.5" customHeight="1">
      <c r="A12" s="81" t="s">
        <v>325</v>
      </c>
      <c r="B12" s="93">
        <f>C12/C16</f>
        <v>0.009153979892813175</v>
      </c>
      <c r="C12" s="83">
        <f t="shared" si="3"/>
        <v>253084</v>
      </c>
      <c r="D12" s="132">
        <f>C12/C13-1</f>
        <v>-0.17871467698178845</v>
      </c>
      <c r="E12" s="84">
        <f t="shared" si="4"/>
        <v>127330</v>
      </c>
      <c r="F12" s="132">
        <f>E12/E13-1</f>
        <v>-0.17508875586306982</v>
      </c>
      <c r="G12" s="85">
        <f t="shared" si="0"/>
        <v>125754</v>
      </c>
      <c r="H12" s="132">
        <f>G12/G13-1</f>
        <v>-0.18235370611183355</v>
      </c>
      <c r="I12" s="86">
        <f t="shared" si="1"/>
        <v>94959</v>
      </c>
      <c r="J12" s="132">
        <f>I12/I13-1</f>
        <v>-0.23125683060109292</v>
      </c>
      <c r="K12" s="194">
        <v>49897</v>
      </c>
      <c r="L12" s="132">
        <f>K12/K13-1</f>
        <v>-0.22034719292488947</v>
      </c>
      <c r="M12" s="194">
        <v>45062</v>
      </c>
      <c r="N12" s="132">
        <f>M12/M13-1</f>
        <v>-0.24298625810570174</v>
      </c>
      <c r="O12" s="87">
        <f t="shared" si="2"/>
        <v>158125</v>
      </c>
      <c r="P12" s="132">
        <f>O12/O13-1</f>
        <v>-0.14356202371216098</v>
      </c>
      <c r="Q12" s="194">
        <v>77433</v>
      </c>
      <c r="R12" s="132">
        <f>Q12/Q13-1</f>
        <v>-0.14303263720575055</v>
      </c>
      <c r="S12" s="194">
        <v>80692</v>
      </c>
      <c r="T12" s="128">
        <f>S12/S13-1</f>
        <v>-0.1440694146848548</v>
      </c>
    </row>
    <row r="13" spans="1:20" ht="18" customHeight="1">
      <c r="A13" s="88"/>
      <c r="B13" s="89">
        <f>C13/C17</f>
        <v>0.008602918536679726</v>
      </c>
      <c r="C13" s="94">
        <f t="shared" si="3"/>
        <v>308156</v>
      </c>
      <c r="D13" s="127"/>
      <c r="E13" s="90">
        <f t="shared" si="4"/>
        <v>154356</v>
      </c>
      <c r="F13" s="127"/>
      <c r="G13" s="90">
        <f t="shared" si="0"/>
        <v>153800</v>
      </c>
      <c r="H13" s="127"/>
      <c r="I13" s="91">
        <f t="shared" si="1"/>
        <v>123525</v>
      </c>
      <c r="J13" s="127"/>
      <c r="K13" s="192">
        <v>63999</v>
      </c>
      <c r="L13" s="127"/>
      <c r="M13" s="192">
        <v>59526</v>
      </c>
      <c r="N13" s="127"/>
      <c r="O13" s="91">
        <f t="shared" si="2"/>
        <v>184631</v>
      </c>
      <c r="P13" s="127"/>
      <c r="Q13" s="192">
        <v>90357</v>
      </c>
      <c r="R13" s="127"/>
      <c r="S13" s="192">
        <v>94274</v>
      </c>
      <c r="T13" s="144"/>
    </row>
    <row r="14" spans="1:20" ht="25.5" customHeight="1">
      <c r="A14" s="92" t="s">
        <v>326</v>
      </c>
      <c r="B14" s="93">
        <f>C14/C16</f>
        <v>0.30845957895251597</v>
      </c>
      <c r="C14" s="83">
        <f t="shared" si="3"/>
        <v>8528114</v>
      </c>
      <c r="D14" s="132">
        <f>C14/C15-1</f>
        <v>-0.29463820543404196</v>
      </c>
      <c r="E14" s="84">
        <f t="shared" si="4"/>
        <v>4311446</v>
      </c>
      <c r="F14" s="132">
        <f>E14/E15-1</f>
        <v>-0.2973537209510021</v>
      </c>
      <c r="G14" s="85">
        <f t="shared" si="0"/>
        <v>4216668</v>
      </c>
      <c r="H14" s="132">
        <f>G14/G15-1</f>
        <v>-0.2918398649469073</v>
      </c>
      <c r="I14" s="86">
        <f t="shared" si="1"/>
        <v>6783219</v>
      </c>
      <c r="J14" s="132">
        <f>I14/I15-1</f>
        <v>-0.2536621690894081</v>
      </c>
      <c r="K14" s="194">
        <v>3427116</v>
      </c>
      <c r="L14" s="132">
        <f>K14/K15-1</f>
        <v>-0.2532021117082047</v>
      </c>
      <c r="M14" s="194">
        <v>3356103</v>
      </c>
      <c r="N14" s="132">
        <f>M14/M15-1</f>
        <v>-0.2541313764142955</v>
      </c>
      <c r="O14" s="87">
        <f t="shared" si="2"/>
        <v>1744895</v>
      </c>
      <c r="P14" s="132">
        <f>O14/O15-1</f>
        <v>-0.41870548415252484</v>
      </c>
      <c r="Q14" s="194">
        <v>884330</v>
      </c>
      <c r="R14" s="132">
        <f>Q14/Q15-1</f>
        <v>-0.42833261470615047</v>
      </c>
      <c r="S14" s="194">
        <v>860565</v>
      </c>
      <c r="T14" s="128">
        <f>S14/S15-1</f>
        <v>-0.408468740570068</v>
      </c>
    </row>
    <row r="15" spans="1:20" ht="18" customHeight="1">
      <c r="A15" s="92"/>
      <c r="B15" s="93">
        <f>C15/C17</f>
        <v>0.33753300571131656</v>
      </c>
      <c r="C15" s="94">
        <f t="shared" si="3"/>
        <v>12090411</v>
      </c>
      <c r="D15" s="143"/>
      <c r="E15" s="84">
        <f t="shared" si="4"/>
        <v>6136012</v>
      </c>
      <c r="F15" s="143"/>
      <c r="G15" s="84">
        <f t="shared" si="0"/>
        <v>5954399</v>
      </c>
      <c r="H15" s="143"/>
      <c r="I15" s="87">
        <f t="shared" si="1"/>
        <v>9088671</v>
      </c>
      <c r="J15" s="143"/>
      <c r="K15" s="192">
        <v>4589081</v>
      </c>
      <c r="L15" s="143"/>
      <c r="M15" s="192">
        <v>4499590</v>
      </c>
      <c r="N15" s="143"/>
      <c r="O15" s="87">
        <f t="shared" si="2"/>
        <v>3001740</v>
      </c>
      <c r="P15" s="143"/>
      <c r="Q15" s="192">
        <v>1546931</v>
      </c>
      <c r="R15" s="143"/>
      <c r="S15" s="192">
        <v>1454809</v>
      </c>
      <c r="T15" s="145"/>
    </row>
    <row r="16" spans="1:20" s="50" customFormat="1" ht="25.5" customHeight="1">
      <c r="A16" s="466" t="s">
        <v>345</v>
      </c>
      <c r="B16" s="174"/>
      <c r="C16" s="175">
        <f t="shared" si="3"/>
        <v>27647428</v>
      </c>
      <c r="D16" s="230">
        <f>C16/C17-1</f>
        <v>-0.22815531473436146</v>
      </c>
      <c r="E16" s="176">
        <f>E6+E8+E10+E12+E14</f>
        <v>13897349</v>
      </c>
      <c r="F16" s="231">
        <f>E16/E17-1</f>
        <v>-0.2291617798311254</v>
      </c>
      <c r="G16" s="176">
        <f>G6+G8+G10+G12+G14</f>
        <v>13750079</v>
      </c>
      <c r="H16" s="231">
        <f>G16/G17-1</f>
        <v>-0.22713539577016728</v>
      </c>
      <c r="I16" s="177">
        <f t="shared" si="1"/>
        <v>13498400</v>
      </c>
      <c r="J16" s="231">
        <f>I16/I17-1</f>
        <v>-0.3957487812934595</v>
      </c>
      <c r="K16" s="176">
        <f>K6+K8+K10+K12+K14</f>
        <v>6795256</v>
      </c>
      <c r="L16" s="231">
        <f>K16/K17-1</f>
        <v>-0.3942534243003534</v>
      </c>
      <c r="M16" s="176">
        <f>M6+M8+M10+M12+M14</f>
        <v>6703144</v>
      </c>
      <c r="N16" s="231">
        <f>M16/M17-1</f>
        <v>-0.3972571699049048</v>
      </c>
      <c r="O16" s="177">
        <f t="shared" si="2"/>
        <v>14149028</v>
      </c>
      <c r="P16" s="231">
        <f>O16/O17-1</f>
        <v>0.04956232840516983</v>
      </c>
      <c r="Q16" s="176">
        <f>Q6+Q8+Q10+Q12+Q14</f>
        <v>7102093</v>
      </c>
      <c r="R16" s="231">
        <f>Q16/Q17-1</f>
        <v>0.042754886509759116</v>
      </c>
      <c r="S16" s="176">
        <f>S6+S8+S10+S12+S14</f>
        <v>7046935</v>
      </c>
      <c r="T16" s="232">
        <f>S16/S17-1</f>
        <v>0.05651357798137635</v>
      </c>
    </row>
    <row r="17" spans="1:20" s="50" customFormat="1" ht="18" customHeight="1">
      <c r="A17" s="467"/>
      <c r="B17" s="178"/>
      <c r="C17" s="179">
        <f t="shared" si="3"/>
        <v>35819937</v>
      </c>
      <c r="D17" s="126"/>
      <c r="E17" s="78">
        <f>E15+E13+E11+E9+E7</f>
        <v>18028879</v>
      </c>
      <c r="F17" s="77"/>
      <c r="G17" s="78">
        <f>G7+G9+G11+G13+G15</f>
        <v>17791058</v>
      </c>
      <c r="H17" s="77"/>
      <c r="I17" s="79">
        <f t="shared" si="1"/>
        <v>22339053</v>
      </c>
      <c r="J17" s="77"/>
      <c r="K17" s="78">
        <f>K7+K9+K11+K13+K15</f>
        <v>11217985</v>
      </c>
      <c r="L17" s="77"/>
      <c r="M17" s="78">
        <f>M7+M9+M11+M13+M15</f>
        <v>11121068</v>
      </c>
      <c r="N17" s="77"/>
      <c r="O17" s="79">
        <f t="shared" si="2"/>
        <v>13480884</v>
      </c>
      <c r="P17" s="77"/>
      <c r="Q17" s="78">
        <f>Q7+Q9+Q11+Q13+Q15</f>
        <v>6810894</v>
      </c>
      <c r="R17" s="77"/>
      <c r="S17" s="78">
        <f>S7+S9+S11+S13+S15</f>
        <v>6669990</v>
      </c>
      <c r="T17" s="80"/>
    </row>
    <row r="18" spans="1:20" ht="25.5" customHeight="1" hidden="1">
      <c r="A18" s="81" t="s">
        <v>319</v>
      </c>
      <c r="B18" s="82" t="e">
        <f>C18/#REF!</f>
        <v>#REF!</v>
      </c>
      <c r="C18" s="83">
        <f t="shared" si="3"/>
        <v>0</v>
      </c>
      <c r="D18" s="132" t="e">
        <f>C18/C19-1</f>
        <v>#DIV/0!</v>
      </c>
      <c r="E18" s="84">
        <f aca="true" t="shared" si="5" ref="E18:E25">K18+Q18</f>
        <v>0</v>
      </c>
      <c r="F18" s="132" t="e">
        <f>E18/E19-1</f>
        <v>#DIV/0!</v>
      </c>
      <c r="G18" s="85">
        <f aca="true" t="shared" si="6" ref="G18:G25">M18+S18</f>
        <v>0</v>
      </c>
      <c r="H18" s="132" t="e">
        <f>G18/G19-1</f>
        <v>#DIV/0!</v>
      </c>
      <c r="I18" s="86">
        <f t="shared" si="1"/>
        <v>0</v>
      </c>
      <c r="J18" s="132" t="e">
        <f>I18/I19-1</f>
        <v>#DIV/0!</v>
      </c>
      <c r="K18" s="194"/>
      <c r="L18" s="132" t="e">
        <f>K18/K19-1</f>
        <v>#DIV/0!</v>
      </c>
      <c r="M18" s="194"/>
      <c r="N18" s="132" t="e">
        <f>M18/M19-1</f>
        <v>#DIV/0!</v>
      </c>
      <c r="O18" s="87">
        <f t="shared" si="2"/>
        <v>0</v>
      </c>
      <c r="P18" s="132" t="e">
        <f>O18/O19-1</f>
        <v>#DIV/0!</v>
      </c>
      <c r="Q18" s="194"/>
      <c r="R18" s="132" t="e">
        <f>Q18/Q19-1</f>
        <v>#DIV/0!</v>
      </c>
      <c r="S18" s="194"/>
      <c r="T18" s="128" t="e">
        <f>S18/S19-1</f>
        <v>#DIV/0!</v>
      </c>
    </row>
    <row r="19" spans="1:22" ht="18" customHeight="1" hidden="1">
      <c r="A19" s="88"/>
      <c r="B19" s="89" t="e">
        <f>C19/#REF!</f>
        <v>#REF!</v>
      </c>
      <c r="C19" s="94">
        <f t="shared" si="3"/>
        <v>0</v>
      </c>
      <c r="D19" s="127"/>
      <c r="E19" s="90">
        <f t="shared" si="5"/>
        <v>0</v>
      </c>
      <c r="F19" s="127"/>
      <c r="G19" s="90">
        <f t="shared" si="6"/>
        <v>0</v>
      </c>
      <c r="H19" s="127"/>
      <c r="I19" s="91">
        <f t="shared" si="1"/>
        <v>0</v>
      </c>
      <c r="J19" s="127"/>
      <c r="K19" s="192"/>
      <c r="L19" s="127"/>
      <c r="M19" s="192"/>
      <c r="N19" s="127"/>
      <c r="O19" s="91">
        <f t="shared" si="2"/>
        <v>0</v>
      </c>
      <c r="P19" s="127"/>
      <c r="Q19" s="192"/>
      <c r="R19" s="127"/>
      <c r="S19" s="192"/>
      <c r="T19" s="144"/>
      <c r="V19" s="48"/>
    </row>
    <row r="20" spans="1:20" ht="25.5" customHeight="1" hidden="1">
      <c r="A20" s="92" t="s">
        <v>322</v>
      </c>
      <c r="B20" s="82" t="e">
        <f>C20/#REF!</f>
        <v>#REF!</v>
      </c>
      <c r="C20" s="83">
        <f t="shared" si="3"/>
        <v>0</v>
      </c>
      <c r="D20" s="132" t="e">
        <f>C20/C21-1</f>
        <v>#DIV/0!</v>
      </c>
      <c r="E20" s="84">
        <f t="shared" si="5"/>
        <v>0</v>
      </c>
      <c r="F20" s="132" t="e">
        <f>E20/E21-1</f>
        <v>#DIV/0!</v>
      </c>
      <c r="G20" s="85">
        <f t="shared" si="6"/>
        <v>0</v>
      </c>
      <c r="H20" s="132" t="e">
        <f>G20/G21-1</f>
        <v>#DIV/0!</v>
      </c>
      <c r="I20" s="86">
        <f t="shared" si="1"/>
        <v>0</v>
      </c>
      <c r="J20" s="132" t="e">
        <f>I20/I21-1</f>
        <v>#DIV/0!</v>
      </c>
      <c r="K20" s="194"/>
      <c r="L20" s="132" t="e">
        <f>K20/K21-1</f>
        <v>#DIV/0!</v>
      </c>
      <c r="M20" s="194"/>
      <c r="N20" s="132" t="e">
        <f>M20/M21-1</f>
        <v>#DIV/0!</v>
      </c>
      <c r="O20" s="87">
        <f t="shared" si="2"/>
        <v>0</v>
      </c>
      <c r="P20" s="132" t="e">
        <f>O20/O21-1</f>
        <v>#DIV/0!</v>
      </c>
      <c r="Q20" s="194"/>
      <c r="R20" s="132" t="e">
        <f>Q20/Q21-1</f>
        <v>#DIV/0!</v>
      </c>
      <c r="S20" s="194"/>
      <c r="T20" s="128" t="e">
        <f>S20/S21-1</f>
        <v>#DIV/0!</v>
      </c>
    </row>
    <row r="21" spans="1:20" ht="18" customHeight="1" hidden="1">
      <c r="A21" s="92"/>
      <c r="B21" s="89" t="e">
        <f>C21/#REF!</f>
        <v>#REF!</v>
      </c>
      <c r="C21" s="94">
        <f t="shared" si="3"/>
        <v>0</v>
      </c>
      <c r="D21" s="127"/>
      <c r="E21" s="90">
        <f t="shared" si="5"/>
        <v>0</v>
      </c>
      <c r="F21" s="127"/>
      <c r="G21" s="90">
        <f t="shared" si="6"/>
        <v>0</v>
      </c>
      <c r="H21" s="127"/>
      <c r="I21" s="91">
        <f t="shared" si="1"/>
        <v>0</v>
      </c>
      <c r="J21" s="127"/>
      <c r="K21" s="192"/>
      <c r="L21" s="127"/>
      <c r="M21" s="192"/>
      <c r="N21" s="127"/>
      <c r="O21" s="91">
        <f t="shared" si="2"/>
        <v>0</v>
      </c>
      <c r="P21" s="127"/>
      <c r="Q21" s="192"/>
      <c r="R21" s="127"/>
      <c r="S21" s="192"/>
      <c r="T21" s="144"/>
    </row>
    <row r="22" spans="1:20" ht="25.5" customHeight="1" hidden="1">
      <c r="A22" s="81" t="s">
        <v>323</v>
      </c>
      <c r="B22" s="82" t="e">
        <f>C22/#REF!</f>
        <v>#REF!</v>
      </c>
      <c r="C22" s="83">
        <f t="shared" si="3"/>
        <v>0</v>
      </c>
      <c r="D22" s="132" t="e">
        <f>C22/C23-1</f>
        <v>#DIV/0!</v>
      </c>
      <c r="E22" s="84">
        <f t="shared" si="5"/>
        <v>0</v>
      </c>
      <c r="F22" s="132" t="e">
        <f>E22/E23-1</f>
        <v>#DIV/0!</v>
      </c>
      <c r="G22" s="85">
        <f t="shared" si="6"/>
        <v>0</v>
      </c>
      <c r="H22" s="132" t="e">
        <f>G22/G23-1</f>
        <v>#DIV/0!</v>
      </c>
      <c r="I22" s="86">
        <f t="shared" si="1"/>
        <v>0</v>
      </c>
      <c r="J22" s="374" t="e">
        <f>I22/I23-1</f>
        <v>#DIV/0!</v>
      </c>
      <c r="K22" s="194"/>
      <c r="L22" s="132" t="e">
        <f>K22/K23-1</f>
        <v>#DIV/0!</v>
      </c>
      <c r="M22" s="194"/>
      <c r="N22" s="132" t="e">
        <f>M22/M23-1</f>
        <v>#DIV/0!</v>
      </c>
      <c r="O22" s="87">
        <f t="shared" si="2"/>
        <v>0</v>
      </c>
      <c r="P22" s="132" t="e">
        <f>O22/O23-1</f>
        <v>#DIV/0!</v>
      </c>
      <c r="Q22" s="194"/>
      <c r="R22" s="132" t="e">
        <f>Q22/Q23-1</f>
        <v>#DIV/0!</v>
      </c>
      <c r="S22" s="194"/>
      <c r="T22" s="128" t="e">
        <f>S22/S23-1</f>
        <v>#DIV/0!</v>
      </c>
    </row>
    <row r="23" spans="1:20" ht="18" customHeight="1" hidden="1">
      <c r="A23" s="88"/>
      <c r="B23" s="89" t="e">
        <f>C23/#REF!</f>
        <v>#REF!</v>
      </c>
      <c r="C23" s="94">
        <f t="shared" si="3"/>
        <v>0</v>
      </c>
      <c r="D23" s="127"/>
      <c r="E23" s="90">
        <f t="shared" si="5"/>
        <v>0</v>
      </c>
      <c r="F23" s="127"/>
      <c r="G23" s="90">
        <f t="shared" si="6"/>
        <v>0</v>
      </c>
      <c r="H23" s="127"/>
      <c r="I23" s="91">
        <f t="shared" si="1"/>
        <v>0</v>
      </c>
      <c r="J23" s="127"/>
      <c r="K23" s="192"/>
      <c r="L23" s="127"/>
      <c r="M23" s="192"/>
      <c r="N23" s="127"/>
      <c r="O23" s="91">
        <f t="shared" si="2"/>
        <v>0</v>
      </c>
      <c r="P23" s="127"/>
      <c r="Q23" s="192"/>
      <c r="R23" s="127"/>
      <c r="S23" s="192"/>
      <c r="T23" s="144"/>
    </row>
    <row r="24" spans="1:20" ht="25.5" customHeight="1" hidden="1">
      <c r="A24" s="92" t="s">
        <v>324</v>
      </c>
      <c r="B24" s="93" t="e">
        <f>C24/#REF!</f>
        <v>#REF!</v>
      </c>
      <c r="C24" s="83">
        <f t="shared" si="3"/>
        <v>0</v>
      </c>
      <c r="D24" s="132" t="e">
        <f>C24/C25-1</f>
        <v>#DIV/0!</v>
      </c>
      <c r="E24" s="84">
        <f t="shared" si="5"/>
        <v>0</v>
      </c>
      <c r="F24" s="132" t="e">
        <f>E24/E25-1</f>
        <v>#DIV/0!</v>
      </c>
      <c r="G24" s="85">
        <f t="shared" si="6"/>
        <v>0</v>
      </c>
      <c r="H24" s="132" t="e">
        <f>G24/G25-1</f>
        <v>#DIV/0!</v>
      </c>
      <c r="I24" s="86">
        <f t="shared" si="1"/>
        <v>0</v>
      </c>
      <c r="J24" s="132" t="e">
        <f>I24/I25-1</f>
        <v>#DIV/0!</v>
      </c>
      <c r="K24" s="194"/>
      <c r="L24" s="132" t="e">
        <f>K24/K25-1</f>
        <v>#DIV/0!</v>
      </c>
      <c r="M24" s="194"/>
      <c r="N24" s="132" t="e">
        <f>M24/M25-1</f>
        <v>#DIV/0!</v>
      </c>
      <c r="O24" s="87">
        <f t="shared" si="2"/>
        <v>0</v>
      </c>
      <c r="P24" s="132" t="e">
        <f>O24/O25-1</f>
        <v>#DIV/0!</v>
      </c>
      <c r="Q24" s="194"/>
      <c r="R24" s="132" t="e">
        <f>Q24/Q25-1</f>
        <v>#DIV/0!</v>
      </c>
      <c r="S24" s="194"/>
      <c r="T24" s="128" t="e">
        <f>S24/S25-1</f>
        <v>#DIV/0!</v>
      </c>
    </row>
    <row r="25" spans="1:20" ht="18" customHeight="1" hidden="1">
      <c r="A25" s="92"/>
      <c r="B25" s="89" t="e">
        <f>C25/#REF!</f>
        <v>#REF!</v>
      </c>
      <c r="C25" s="94">
        <f t="shared" si="3"/>
        <v>0</v>
      </c>
      <c r="D25" s="127"/>
      <c r="E25" s="90">
        <f t="shared" si="5"/>
        <v>0</v>
      </c>
      <c r="F25" s="127"/>
      <c r="G25" s="90">
        <f t="shared" si="6"/>
        <v>0</v>
      </c>
      <c r="H25" s="127"/>
      <c r="I25" s="91">
        <f t="shared" si="1"/>
        <v>0</v>
      </c>
      <c r="J25" s="127"/>
      <c r="K25" s="192"/>
      <c r="L25" s="127"/>
      <c r="M25" s="192"/>
      <c r="N25" s="127"/>
      <c r="O25" s="91">
        <f t="shared" si="2"/>
        <v>0</v>
      </c>
      <c r="P25" s="127"/>
      <c r="Q25" s="192"/>
      <c r="R25" s="127"/>
      <c r="S25" s="192"/>
      <c r="T25" s="144"/>
    </row>
    <row r="26" spans="1:20" s="50" customFormat="1" ht="25.5" customHeight="1" hidden="1">
      <c r="A26" s="466" t="s">
        <v>2</v>
      </c>
      <c r="B26" s="174" t="e">
        <f>C26/#REF!</f>
        <v>#REF!</v>
      </c>
      <c r="C26" s="175">
        <f t="shared" si="3"/>
        <v>0</v>
      </c>
      <c r="D26" s="230" t="e">
        <f>C26/C27-1</f>
        <v>#DIV/0!</v>
      </c>
      <c r="E26" s="176">
        <f>E18+E20+E22+E24</f>
        <v>0</v>
      </c>
      <c r="F26" s="231" t="e">
        <f>E26/E27-1</f>
        <v>#DIV/0!</v>
      </c>
      <c r="G26" s="176">
        <f>G18+G20+G22+G24</f>
        <v>0</v>
      </c>
      <c r="H26" s="231" t="e">
        <f>G26/G27-1</f>
        <v>#DIV/0!</v>
      </c>
      <c r="I26" s="177">
        <f t="shared" si="1"/>
        <v>0</v>
      </c>
      <c r="J26" s="231" t="e">
        <f>I26/I27-1</f>
        <v>#DIV/0!</v>
      </c>
      <c r="K26" s="176">
        <f>K18+K20+K22+K24</f>
        <v>0</v>
      </c>
      <c r="L26" s="231" t="e">
        <f>K26/K27-1</f>
        <v>#DIV/0!</v>
      </c>
      <c r="M26" s="176">
        <f>M18+M20+M22+M24</f>
        <v>0</v>
      </c>
      <c r="N26" s="231" t="e">
        <f>M26/M27-1</f>
        <v>#DIV/0!</v>
      </c>
      <c r="O26" s="177">
        <f t="shared" si="2"/>
        <v>0</v>
      </c>
      <c r="P26" s="231" t="e">
        <f>O26/O27-1</f>
        <v>#DIV/0!</v>
      </c>
      <c r="Q26" s="176">
        <f>Q24+Q22+Q20+Q18</f>
        <v>0</v>
      </c>
      <c r="R26" s="231" t="e">
        <f>Q26/Q27-1</f>
        <v>#DIV/0!</v>
      </c>
      <c r="S26" s="176">
        <f>S18+S20+S22+S24</f>
        <v>0</v>
      </c>
      <c r="T26" s="232" t="e">
        <f>S26/S27-1</f>
        <v>#DIV/0!</v>
      </c>
    </row>
    <row r="27" spans="1:20" s="50" customFormat="1" ht="18" customHeight="1" hidden="1">
      <c r="A27" s="470"/>
      <c r="B27" s="233" t="e">
        <f>C27/#REF!</f>
        <v>#REF!</v>
      </c>
      <c r="C27" s="234">
        <f t="shared" si="3"/>
        <v>0</v>
      </c>
      <c r="D27" s="235"/>
      <c r="E27" s="76">
        <f>E19+E21+E23+E25</f>
        <v>0</v>
      </c>
      <c r="F27" s="105"/>
      <c r="G27" s="76">
        <f>G19+G21+G23+G25</f>
        <v>0</v>
      </c>
      <c r="H27" s="105"/>
      <c r="I27" s="75">
        <f t="shared" si="1"/>
        <v>0</v>
      </c>
      <c r="J27" s="105"/>
      <c r="K27" s="76">
        <f>K19+K21+K23+K25</f>
        <v>0</v>
      </c>
      <c r="L27" s="105"/>
      <c r="M27" s="76">
        <f>M19+M21+M23+M25</f>
        <v>0</v>
      </c>
      <c r="N27" s="236"/>
      <c r="O27" s="76">
        <f t="shared" si="2"/>
        <v>0</v>
      </c>
      <c r="P27" s="105"/>
      <c r="Q27" s="76">
        <f>Q25+Q23+Q21+Q19</f>
        <v>0</v>
      </c>
      <c r="R27" s="105"/>
      <c r="S27" s="76">
        <f>S25+S23+S21+S19</f>
        <v>0</v>
      </c>
      <c r="T27" s="106"/>
    </row>
    <row r="28" spans="1:19" s="52" customFormat="1" ht="24.75" customHeight="1">
      <c r="A28" s="215"/>
      <c r="B28" s="95"/>
      <c r="C28" s="96"/>
      <c r="E28" s="96"/>
      <c r="F28" s="97"/>
      <c r="G28" s="96"/>
      <c r="I28" s="96"/>
      <c r="K28" s="96"/>
      <c r="M28" s="96"/>
      <c r="O28" s="96"/>
      <c r="Q28" s="96"/>
      <c r="S28" s="96"/>
    </row>
    <row r="29" spans="1:15" ht="12.75" customHeight="1">
      <c r="A29" s="187" t="s">
        <v>367</v>
      </c>
      <c r="B29" s="98"/>
      <c r="O29" s="96"/>
    </row>
    <row r="30" spans="1:15" ht="12.75" customHeight="1">
      <c r="A30" s="187"/>
      <c r="B30" s="98"/>
      <c r="O30" s="96"/>
    </row>
    <row r="31" spans="1:15" ht="19.5" customHeight="1">
      <c r="A31" s="464" t="s">
        <v>315</v>
      </c>
      <c r="B31" s="471" t="s">
        <v>328</v>
      </c>
      <c r="C31" s="472"/>
      <c r="D31" s="432" t="s">
        <v>329</v>
      </c>
      <c r="E31" s="433"/>
      <c r="F31" s="433"/>
      <c r="G31" s="433" t="s">
        <v>330</v>
      </c>
      <c r="H31" s="433"/>
      <c r="I31" s="433"/>
      <c r="O31" s="96"/>
    </row>
    <row r="32" spans="1:15" ht="19.5" customHeight="1" thickBot="1">
      <c r="A32" s="465"/>
      <c r="B32" s="439" t="s">
        <v>332</v>
      </c>
      <c r="C32" s="440" t="s">
        <v>333</v>
      </c>
      <c r="D32" s="441" t="s">
        <v>334</v>
      </c>
      <c r="E32" s="439" t="s">
        <v>332</v>
      </c>
      <c r="F32" s="439" t="s">
        <v>333</v>
      </c>
      <c r="G32" s="442" t="s">
        <v>334</v>
      </c>
      <c r="H32" s="444" t="s">
        <v>332</v>
      </c>
      <c r="I32" s="444" t="s">
        <v>333</v>
      </c>
      <c r="O32" s="96"/>
    </row>
    <row r="33" spans="1:15" ht="24" customHeight="1">
      <c r="A33" s="434">
        <f>D33+G33</f>
        <v>345046</v>
      </c>
      <c r="B33" s="434">
        <f>E33+H33</f>
        <v>172455</v>
      </c>
      <c r="C33" s="435">
        <f>F33+I33</f>
        <v>172591</v>
      </c>
      <c r="D33" s="436">
        <f>E33+F33</f>
        <v>0</v>
      </c>
      <c r="E33" s="437">
        <v>0</v>
      </c>
      <c r="F33" s="437">
        <v>0</v>
      </c>
      <c r="G33" s="438">
        <f>H33+I33</f>
        <v>345046</v>
      </c>
      <c r="H33" s="445">
        <v>172455</v>
      </c>
      <c r="I33" s="445">
        <v>172591</v>
      </c>
      <c r="O33" s="96"/>
    </row>
    <row r="34" spans="1:15" ht="12.75" customHeight="1">
      <c r="A34" s="187"/>
      <c r="B34" s="98"/>
      <c r="H34" s="443"/>
      <c r="I34" s="443"/>
      <c r="O34" s="96"/>
    </row>
    <row r="35" spans="1:15" ht="12.75" customHeight="1">
      <c r="A35" s="187"/>
      <c r="B35" s="98"/>
      <c r="O35" s="96"/>
    </row>
    <row r="36" spans="1:14" ht="12.75">
      <c r="A36" s="463" t="s">
        <v>358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</row>
    <row r="38" ht="12.75">
      <c r="A38" s="215" t="s">
        <v>298</v>
      </c>
    </row>
  </sheetData>
  <sheetProtection selectLockedCells="1"/>
  <mergeCells count="14">
    <mergeCell ref="D4:D5"/>
    <mergeCell ref="F4:F5"/>
    <mergeCell ref="H4:H5"/>
    <mergeCell ref="B31:C31"/>
    <mergeCell ref="P4:P5"/>
    <mergeCell ref="R4:R5"/>
    <mergeCell ref="T4:T5"/>
    <mergeCell ref="J4:J5"/>
    <mergeCell ref="L4:L5"/>
    <mergeCell ref="A36:N36"/>
    <mergeCell ref="A31:A32"/>
    <mergeCell ref="A16:A17"/>
    <mergeCell ref="N4:N5"/>
    <mergeCell ref="A26:A27"/>
  </mergeCells>
  <printOptions horizontalCentered="1" verticalCentered="1"/>
  <pageMargins left="0.24" right="0.24" top="0.79" bottom="0.57" header="0.38" footer="0.26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9">
    <pageSetUpPr fitToPage="1"/>
  </sheetPr>
  <dimension ref="A1:S32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F42" sqref="F42"/>
    </sheetView>
  </sheetViews>
  <sheetFormatPr defaultColWidth="9.00390625" defaultRowHeight="12.75"/>
  <cols>
    <col min="1" max="1" width="15.125" style="49" customWidth="1"/>
    <col min="2" max="2" width="9.75390625" style="116" bestFit="1" customWidth="1"/>
    <col min="3" max="3" width="11.875" style="49" customWidth="1"/>
    <col min="4" max="4" width="9.75390625" style="49" customWidth="1"/>
    <col min="5" max="5" width="12.125" style="49" customWidth="1"/>
    <col min="6" max="6" width="9.75390625" style="49" customWidth="1"/>
    <col min="7" max="7" width="12.125" style="49" customWidth="1"/>
    <col min="8" max="8" width="10.00390625" style="49" customWidth="1"/>
    <col min="9" max="9" width="14.00390625" style="49" customWidth="1"/>
    <col min="10" max="10" width="9.75390625" style="49" customWidth="1"/>
    <col min="11" max="16384" width="9.125" style="49" customWidth="1"/>
  </cols>
  <sheetData>
    <row r="1" spans="1:2" s="44" customFormat="1" ht="25.5" customHeight="1">
      <c r="A1" s="187" t="s">
        <v>369</v>
      </c>
      <c r="B1" s="100"/>
    </row>
    <row r="2" spans="1:10" s="103" customFormat="1" ht="25.5" customHeight="1">
      <c r="A2" s="56"/>
      <c r="B2" s="168" t="s">
        <v>339</v>
      </c>
      <c r="C2" s="101" t="s">
        <v>340</v>
      </c>
      <c r="D2" s="64"/>
      <c r="E2" s="102" t="s">
        <v>341</v>
      </c>
      <c r="F2" s="46"/>
      <c r="G2" s="102" t="s">
        <v>342</v>
      </c>
      <c r="H2" s="45"/>
      <c r="I2" s="102" t="s">
        <v>343</v>
      </c>
      <c r="J2" s="45"/>
    </row>
    <row r="3" spans="1:14" s="47" customFormat="1" ht="12.75">
      <c r="A3" s="104" t="s">
        <v>335</v>
      </c>
      <c r="B3" s="169" t="s">
        <v>331</v>
      </c>
      <c r="C3" s="189" t="s">
        <v>364</v>
      </c>
      <c r="D3" s="195" t="s">
        <v>317</v>
      </c>
      <c r="E3" s="189" t="s">
        <v>364</v>
      </c>
      <c r="F3" s="196" t="s">
        <v>317</v>
      </c>
      <c r="G3" s="189" t="s">
        <v>364</v>
      </c>
      <c r="H3" s="197" t="s">
        <v>317</v>
      </c>
      <c r="I3" s="189" t="s">
        <v>364</v>
      </c>
      <c r="J3" s="154" t="s">
        <v>317</v>
      </c>
      <c r="K3" s="148"/>
      <c r="L3" s="148"/>
      <c r="M3" s="148"/>
      <c r="N3" s="148"/>
    </row>
    <row r="4" spans="1:19" s="47" customFormat="1" ht="13.5" thickBot="1">
      <c r="A4" s="73" t="s">
        <v>337</v>
      </c>
      <c r="B4" s="170" t="s">
        <v>336</v>
      </c>
      <c r="C4" s="190" t="s">
        <v>365</v>
      </c>
      <c r="D4" s="198"/>
      <c r="E4" s="190" t="s">
        <v>365</v>
      </c>
      <c r="F4" s="191"/>
      <c r="G4" s="190" t="s">
        <v>365</v>
      </c>
      <c r="H4" s="198"/>
      <c r="I4" s="190" t="s">
        <v>365</v>
      </c>
      <c r="J4" s="147"/>
      <c r="K4" s="148"/>
      <c r="L4" s="148"/>
      <c r="M4" s="148"/>
      <c r="N4" s="148"/>
      <c r="O4" s="148"/>
      <c r="P4" s="148"/>
      <c r="Q4" s="148"/>
      <c r="R4" s="148"/>
      <c r="S4" s="148"/>
    </row>
    <row r="5" spans="1:10" ht="25.5" customHeight="1" thickTop="1">
      <c r="A5" s="107" t="s">
        <v>318</v>
      </c>
      <c r="B5" s="108">
        <f>C5/C13</f>
        <v>0.07772270581877055</v>
      </c>
      <c r="C5" s="109">
        <f aca="true" t="shared" si="0" ref="C5:C24">E5+G5+I5</f>
        <v>672748</v>
      </c>
      <c r="D5" s="138">
        <f>C5/C6-1</f>
        <v>-0.3282300969787989</v>
      </c>
      <c r="E5" s="194">
        <v>558007</v>
      </c>
      <c r="F5" s="132">
        <f>E5/E6-1</f>
        <v>-0.336746628504323</v>
      </c>
      <c r="G5" s="194">
        <v>17694</v>
      </c>
      <c r="H5" s="128">
        <f>G5/G6-1</f>
        <v>-0.27415186446240314</v>
      </c>
      <c r="I5" s="194">
        <v>97047</v>
      </c>
      <c r="J5" s="128">
        <f>I5/I6-1</f>
        <v>-0.285162896560868</v>
      </c>
    </row>
    <row r="6" spans="1:10" ht="18" customHeight="1">
      <c r="A6" s="110"/>
      <c r="B6" s="111">
        <f>C6/C14</f>
        <v>0.11154842589511937</v>
      </c>
      <c r="C6" s="112">
        <f t="shared" si="0"/>
        <v>1001456</v>
      </c>
      <c r="D6" s="139"/>
      <c r="E6" s="193">
        <v>841318</v>
      </c>
      <c r="F6" s="133"/>
      <c r="G6" s="193">
        <v>24377</v>
      </c>
      <c r="H6" s="129"/>
      <c r="I6" s="193">
        <v>135761</v>
      </c>
      <c r="J6" s="129"/>
    </row>
    <row r="7" spans="1:10" ht="25.5" customHeight="1">
      <c r="A7" s="107" t="s">
        <v>320</v>
      </c>
      <c r="B7" s="108">
        <f>C7/C13</f>
        <v>0.38405343687303206</v>
      </c>
      <c r="C7" s="109">
        <f t="shared" si="0"/>
        <v>3324269</v>
      </c>
      <c r="D7" s="138">
        <f>C7/C8-1</f>
        <v>0.15238664088450649</v>
      </c>
      <c r="E7" s="194">
        <v>2598661</v>
      </c>
      <c r="F7" s="132">
        <f>E7/E8-1</f>
        <v>0.20343591273002093</v>
      </c>
      <c r="G7" s="194">
        <v>19307</v>
      </c>
      <c r="H7" s="128">
        <f>G7/G8-1</f>
        <v>-0.14924649687141978</v>
      </c>
      <c r="I7" s="218">
        <v>706301</v>
      </c>
      <c r="J7" s="128">
        <f>I7/I8-1</f>
        <v>0.005238962739460895</v>
      </c>
    </row>
    <row r="8" spans="1:10" ht="18" customHeight="1">
      <c r="A8" s="110"/>
      <c r="B8" s="111">
        <f>C8/C14</f>
        <v>0.32131390326483117</v>
      </c>
      <c r="C8" s="112">
        <f t="shared" si="0"/>
        <v>2884682</v>
      </c>
      <c r="D8" s="141"/>
      <c r="E8" s="193">
        <v>2159368</v>
      </c>
      <c r="F8" s="135"/>
      <c r="G8" s="193">
        <v>22694</v>
      </c>
      <c r="H8" s="131"/>
      <c r="I8" s="193">
        <v>702620</v>
      </c>
      <c r="J8" s="131"/>
    </row>
    <row r="9" spans="1:10" ht="25.5" customHeight="1">
      <c r="A9" s="107" t="s">
        <v>321</v>
      </c>
      <c r="B9" s="108">
        <f>C9/C13</f>
        <v>0.5382238573081973</v>
      </c>
      <c r="C9" s="109">
        <f t="shared" si="0"/>
        <v>4658729</v>
      </c>
      <c r="D9" s="138">
        <f>C9/C10-1</f>
        <v>-0.08490508407125619</v>
      </c>
      <c r="E9" s="194">
        <v>4045263</v>
      </c>
      <c r="F9" s="132">
        <f>E9/E10-1</f>
        <v>-0.06443182556684923</v>
      </c>
      <c r="G9" s="194">
        <v>70662</v>
      </c>
      <c r="H9" s="128">
        <f>G9/G10-1</f>
        <v>0.02024256425064963</v>
      </c>
      <c r="I9" s="218">
        <v>542804</v>
      </c>
      <c r="J9" s="128">
        <f>I9/I10-1</f>
        <v>-0.2221900604990672</v>
      </c>
    </row>
    <row r="10" spans="1:10" ht="18" customHeight="1">
      <c r="A10" s="110"/>
      <c r="B10" s="111">
        <f>C10/C14</f>
        <v>0.5670650470066673</v>
      </c>
      <c r="C10" s="112">
        <f t="shared" si="0"/>
        <v>5090979</v>
      </c>
      <c r="D10" s="141"/>
      <c r="E10" s="193">
        <v>4323857</v>
      </c>
      <c r="F10" s="135"/>
      <c r="G10" s="193">
        <v>69260</v>
      </c>
      <c r="H10" s="131"/>
      <c r="I10" s="193">
        <v>697862</v>
      </c>
      <c r="J10" s="131"/>
    </row>
    <row r="11" spans="1:10" ht="25.5" customHeight="1">
      <c r="A11" s="107" t="s">
        <v>325</v>
      </c>
      <c r="B11" s="114">
        <f>C11/C13</f>
        <v>0</v>
      </c>
      <c r="C11" s="109">
        <f t="shared" si="0"/>
        <v>0</v>
      </c>
      <c r="D11" s="425">
        <f>C11/C12-1</f>
        <v>-1</v>
      </c>
      <c r="E11" s="194">
        <v>0</v>
      </c>
      <c r="F11" s="383">
        <f>E11/E12-1</f>
        <v>-1</v>
      </c>
      <c r="G11" s="194">
        <v>0</v>
      </c>
      <c r="H11" s="384">
        <f>G11/G12-1</f>
        <v>-1</v>
      </c>
      <c r="I11" s="194">
        <v>0</v>
      </c>
      <c r="J11" s="384">
        <f>I11/I12-1</f>
        <v>-1</v>
      </c>
    </row>
    <row r="12" spans="1:10" ht="18" customHeight="1">
      <c r="A12" s="113"/>
      <c r="B12" s="114">
        <f>C12/C14</f>
        <v>7.262383338221334E-05</v>
      </c>
      <c r="C12" s="112">
        <f t="shared" si="0"/>
        <v>652</v>
      </c>
      <c r="D12" s="142"/>
      <c r="E12" s="193">
        <v>16</v>
      </c>
      <c r="F12" s="137"/>
      <c r="G12" s="193">
        <v>1</v>
      </c>
      <c r="H12" s="136"/>
      <c r="I12" s="193">
        <v>635</v>
      </c>
      <c r="J12" s="115"/>
    </row>
    <row r="13" spans="1:10" s="50" customFormat="1" ht="25.5" customHeight="1">
      <c r="A13" s="466" t="s">
        <v>345</v>
      </c>
      <c r="B13" s="180"/>
      <c r="C13" s="176">
        <f t="shared" si="0"/>
        <v>8655746</v>
      </c>
      <c r="D13" s="181">
        <f>C13/C14-1</f>
        <v>-0.03586893358472465</v>
      </c>
      <c r="E13" s="176">
        <f>E5+E7+E9+E11</f>
        <v>7201931</v>
      </c>
      <c r="F13" s="182">
        <f>E13/E14-1</f>
        <v>-0.016742031841097904</v>
      </c>
      <c r="G13" s="176">
        <f>G5+G7+G9+G11</f>
        <v>107663</v>
      </c>
      <c r="H13" s="181">
        <f>G13/G14-1</f>
        <v>-0.07451947873328058</v>
      </c>
      <c r="I13" s="176">
        <f>I5+I7+I9+I11</f>
        <v>1346152</v>
      </c>
      <c r="J13" s="181">
        <f>I13/I14-1</f>
        <v>-0.12409963575508276</v>
      </c>
    </row>
    <row r="14" spans="1:10" s="50" customFormat="1" ht="12.75">
      <c r="A14" s="467"/>
      <c r="B14" s="183"/>
      <c r="C14" s="78">
        <f t="shared" si="0"/>
        <v>8977769</v>
      </c>
      <c r="D14" s="184"/>
      <c r="E14" s="78">
        <f>E6+E8+E10+E12</f>
        <v>7324559</v>
      </c>
      <c r="F14" s="185"/>
      <c r="G14" s="78">
        <f>G6+G8+G10+G12</f>
        <v>116332</v>
      </c>
      <c r="H14" s="184"/>
      <c r="I14" s="78">
        <f>I6+I8+I10+I12</f>
        <v>1536878</v>
      </c>
      <c r="J14" s="184"/>
    </row>
    <row r="15" spans="1:10" ht="25.5" customHeight="1" hidden="1">
      <c r="A15" s="107" t="s">
        <v>319</v>
      </c>
      <c r="B15" s="108" t="e">
        <f>C15/#REF!</f>
        <v>#REF!</v>
      </c>
      <c r="C15" s="109">
        <f t="shared" si="0"/>
        <v>0</v>
      </c>
      <c r="D15" s="138" t="e">
        <f>C15/C16-1</f>
        <v>#DIV/0!</v>
      </c>
      <c r="E15" s="194"/>
      <c r="F15" s="132" t="e">
        <f>E15/E16-1</f>
        <v>#DIV/0!</v>
      </c>
      <c r="G15" s="194"/>
      <c r="H15" s="128" t="e">
        <f>G15/G16-1</f>
        <v>#DIV/0!</v>
      </c>
      <c r="I15" s="218"/>
      <c r="J15" s="128" t="e">
        <f>I15/I16-1</f>
        <v>#DIV/0!</v>
      </c>
    </row>
    <row r="16" spans="1:10" ht="18" customHeight="1" hidden="1">
      <c r="A16" s="110"/>
      <c r="B16" s="111" t="e">
        <f>C16/#REF!</f>
        <v>#REF!</v>
      </c>
      <c r="C16" s="112">
        <f t="shared" si="0"/>
        <v>0</v>
      </c>
      <c r="D16" s="140"/>
      <c r="E16" s="193"/>
      <c r="F16" s="134"/>
      <c r="G16" s="193"/>
      <c r="H16" s="130"/>
      <c r="I16" s="193"/>
      <c r="J16" s="130"/>
    </row>
    <row r="17" spans="1:10" ht="25.5" customHeight="1" hidden="1">
      <c r="A17" s="113" t="s">
        <v>322</v>
      </c>
      <c r="B17" s="108" t="e">
        <f>C17/#REF!</f>
        <v>#REF!</v>
      </c>
      <c r="C17" s="109">
        <f t="shared" si="0"/>
        <v>0</v>
      </c>
      <c r="D17" s="138" t="e">
        <f>C17/C18-1</f>
        <v>#DIV/0!</v>
      </c>
      <c r="E17" s="194"/>
      <c r="F17" s="132" t="e">
        <f>E17/E18-1</f>
        <v>#DIV/0!</v>
      </c>
      <c r="G17" s="194"/>
      <c r="H17" s="128" t="e">
        <f>G17/G18-1</f>
        <v>#DIV/0!</v>
      </c>
      <c r="I17" s="194"/>
      <c r="J17" s="128" t="e">
        <f>I17/I18-1</f>
        <v>#DIV/0!</v>
      </c>
    </row>
    <row r="18" spans="1:10" ht="18" customHeight="1" hidden="1">
      <c r="A18" s="113"/>
      <c r="B18" s="111" t="e">
        <f>C18/#REF!</f>
        <v>#REF!</v>
      </c>
      <c r="C18" s="112">
        <f t="shared" si="0"/>
        <v>0</v>
      </c>
      <c r="D18" s="141"/>
      <c r="E18" s="193"/>
      <c r="F18" s="135"/>
      <c r="G18" s="193"/>
      <c r="H18" s="131"/>
      <c r="I18" s="193"/>
      <c r="J18" s="131"/>
    </row>
    <row r="19" spans="1:10" ht="25.5" customHeight="1" hidden="1">
      <c r="A19" s="107" t="s">
        <v>323</v>
      </c>
      <c r="B19" s="108" t="e">
        <f>C19/#REF!</f>
        <v>#REF!</v>
      </c>
      <c r="C19" s="109">
        <f t="shared" si="0"/>
        <v>0</v>
      </c>
      <c r="D19" s="138" t="e">
        <f>C19/C20-1</f>
        <v>#DIV/0!</v>
      </c>
      <c r="E19" s="194"/>
      <c r="F19" s="132" t="e">
        <f>E19/E20-1</f>
        <v>#DIV/0!</v>
      </c>
      <c r="G19" s="194"/>
      <c r="H19" s="128" t="e">
        <f>G19/G20-1</f>
        <v>#DIV/0!</v>
      </c>
      <c r="I19" s="194"/>
      <c r="J19" s="128" t="e">
        <f>I19/I20-1</f>
        <v>#DIV/0!</v>
      </c>
    </row>
    <row r="20" spans="1:10" ht="18" customHeight="1" hidden="1">
      <c r="A20" s="110"/>
      <c r="B20" s="111" t="e">
        <f>C20/#REF!</f>
        <v>#REF!</v>
      </c>
      <c r="C20" s="112">
        <f t="shared" si="0"/>
        <v>0</v>
      </c>
      <c r="D20" s="141"/>
      <c r="E20" s="193"/>
      <c r="F20" s="135"/>
      <c r="G20" s="193"/>
      <c r="H20" s="131"/>
      <c r="I20" s="193"/>
      <c r="J20" s="131"/>
    </row>
    <row r="21" spans="1:10" ht="25.5" customHeight="1" hidden="1">
      <c r="A21" s="113" t="s">
        <v>324</v>
      </c>
      <c r="B21" s="108" t="e">
        <f>C21/#REF!</f>
        <v>#REF!</v>
      </c>
      <c r="C21" s="109">
        <f t="shared" si="0"/>
        <v>0</v>
      </c>
      <c r="D21" s="138" t="e">
        <f>C21/C22-1</f>
        <v>#DIV/0!</v>
      </c>
      <c r="E21" s="194"/>
      <c r="F21" s="132" t="e">
        <f>E21/E22-1</f>
        <v>#DIV/0!</v>
      </c>
      <c r="G21" s="194"/>
      <c r="H21" s="128" t="e">
        <f>G21/G22-1</f>
        <v>#DIV/0!</v>
      </c>
      <c r="I21" s="194"/>
      <c r="J21" s="128" t="e">
        <f>I21/I22-1</f>
        <v>#DIV/0!</v>
      </c>
    </row>
    <row r="22" spans="1:10" ht="18" customHeight="1" hidden="1">
      <c r="A22" s="113"/>
      <c r="B22" s="111" t="e">
        <f>C22/#REF!</f>
        <v>#REF!</v>
      </c>
      <c r="C22" s="112">
        <f t="shared" si="0"/>
        <v>0</v>
      </c>
      <c r="D22" s="141"/>
      <c r="E22" s="193"/>
      <c r="F22" s="135"/>
      <c r="G22" s="193"/>
      <c r="H22" s="131"/>
      <c r="I22" s="193"/>
      <c r="J22" s="131"/>
    </row>
    <row r="23" spans="1:10" s="50" customFormat="1" ht="25.5" customHeight="1" hidden="1">
      <c r="A23" s="466" t="s">
        <v>2</v>
      </c>
      <c r="B23" s="180" t="e">
        <f>C23/#REF!</f>
        <v>#REF!</v>
      </c>
      <c r="C23" s="176">
        <f t="shared" si="0"/>
        <v>0</v>
      </c>
      <c r="D23" s="181" t="e">
        <f>C23/C24-1</f>
        <v>#DIV/0!</v>
      </c>
      <c r="E23" s="176">
        <f>E15+E17+E19+E21</f>
        <v>0</v>
      </c>
      <c r="F23" s="182" t="e">
        <f>E23/E24-1</f>
        <v>#DIV/0!</v>
      </c>
      <c r="G23" s="176">
        <f>G15+G17+G19+G21</f>
        <v>0</v>
      </c>
      <c r="H23" s="181" t="e">
        <f>G23/G24-1</f>
        <v>#DIV/0!</v>
      </c>
      <c r="I23" s="176">
        <f>I15+I17+I19+I21</f>
        <v>0</v>
      </c>
      <c r="J23" s="181" t="e">
        <f>I23/I24-1</f>
        <v>#DIV/0!</v>
      </c>
    </row>
    <row r="24" spans="1:10" s="50" customFormat="1" ht="12.75" hidden="1">
      <c r="A24" s="470"/>
      <c r="B24" s="239" t="e">
        <f>C24/#REF!</f>
        <v>#REF!</v>
      </c>
      <c r="C24" s="76">
        <f t="shared" si="0"/>
        <v>0</v>
      </c>
      <c r="D24" s="240"/>
      <c r="E24" s="76">
        <f>E16+E18+E20+E22</f>
        <v>0</v>
      </c>
      <c r="F24" s="241"/>
      <c r="G24" s="76">
        <f>G16+G18+G20+G22</f>
        <v>0</v>
      </c>
      <c r="H24" s="240"/>
      <c r="I24" s="76">
        <f>I16+I18+I20+I22</f>
        <v>0</v>
      </c>
      <c r="J24" s="240"/>
    </row>
    <row r="25" spans="1:10" s="52" customFormat="1" ht="18.75" customHeight="1">
      <c r="A25" s="473"/>
      <c r="B25" s="474"/>
      <c r="C25" s="474"/>
      <c r="D25" s="474"/>
      <c r="E25" s="474"/>
      <c r="F25" s="474"/>
      <c r="G25" s="474"/>
      <c r="H25" s="474"/>
      <c r="I25" s="474"/>
      <c r="J25" s="474"/>
    </row>
    <row r="26" spans="1:9" ht="29.25" customHeight="1">
      <c r="A26" s="51" t="s">
        <v>299</v>
      </c>
      <c r="C26" s="48"/>
      <c r="I26" s="98"/>
    </row>
    <row r="32" ht="12.75">
      <c r="E32" s="431"/>
    </row>
  </sheetData>
  <sheetProtection selectLockedCells="1"/>
  <mergeCells count="3">
    <mergeCell ref="A13:A14"/>
    <mergeCell ref="A23:A24"/>
    <mergeCell ref="A25:J25"/>
  </mergeCells>
  <printOptions horizontalCentered="1" verticalCentered="1"/>
  <pageMargins left="0.4724409448818898" right="0.2755905511811024" top="0.86" bottom="0.61" header="0.5118110236220472" footer="0.31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9"/>
  <dimension ref="A1:N256"/>
  <sheetViews>
    <sheetView showGridLines="0" showZeros="0" zoomScalePageLayoutView="0" workbookViewId="0" topLeftCell="A1">
      <pane xSplit="2" ySplit="3" topLeftCell="C103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P26" sqref="P26"/>
    </sheetView>
  </sheetViews>
  <sheetFormatPr defaultColWidth="9.00390625" defaultRowHeight="12.75"/>
  <cols>
    <col min="1" max="1" width="26.875" style="37" customWidth="1"/>
    <col min="2" max="2" width="9.375" style="38" customWidth="1"/>
    <col min="3" max="7" width="6.00390625" style="39" customWidth="1"/>
    <col min="8" max="8" width="7.00390625" style="38" customWidth="1"/>
    <col min="9" max="12" width="6.00390625" style="39" customWidth="1"/>
    <col min="13" max="13" width="7.00390625" style="38" customWidth="1"/>
    <col min="14" max="14" width="7.00390625" style="0" customWidth="1"/>
  </cols>
  <sheetData>
    <row r="1" spans="1:14" ht="29.25" customHeight="1">
      <c r="A1" s="475" t="s">
        <v>370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</row>
    <row r="2" spans="1:14" ht="12.75">
      <c r="A2" s="256" t="s">
        <v>371</v>
      </c>
      <c r="B2" s="359"/>
      <c r="C2" s="359"/>
      <c r="D2" s="359"/>
      <c r="E2" s="254"/>
      <c r="F2" s="254"/>
      <c r="G2" s="254"/>
      <c r="H2" s="255"/>
      <c r="I2" s="254"/>
      <c r="J2" s="254"/>
      <c r="K2" s="254"/>
      <c r="L2" s="254"/>
      <c r="M2" s="255"/>
      <c r="N2" s="254"/>
    </row>
    <row r="3" spans="1:14" ht="68.25" customHeight="1">
      <c r="A3" s="257" t="s">
        <v>344</v>
      </c>
      <c r="B3" s="40" t="s">
        <v>314</v>
      </c>
      <c r="C3" s="405" t="s">
        <v>318</v>
      </c>
      <c r="D3" s="415" t="s">
        <v>320</v>
      </c>
      <c r="E3" s="415" t="s">
        <v>321</v>
      </c>
      <c r="F3" s="415" t="s">
        <v>325</v>
      </c>
      <c r="G3" s="410" t="s">
        <v>326</v>
      </c>
      <c r="H3" s="258" t="s">
        <v>9</v>
      </c>
      <c r="I3" s="405" t="s">
        <v>319</v>
      </c>
      <c r="J3" s="415" t="s">
        <v>322</v>
      </c>
      <c r="K3" s="415" t="s">
        <v>323</v>
      </c>
      <c r="L3" s="410" t="s">
        <v>324</v>
      </c>
      <c r="M3" s="258" t="s">
        <v>10</v>
      </c>
      <c r="N3" s="369" t="s">
        <v>8</v>
      </c>
    </row>
    <row r="4" spans="1:14" s="41" customFormat="1" ht="12.75">
      <c r="A4" s="205" t="s">
        <v>94</v>
      </c>
      <c r="B4" s="34">
        <f>H4+M4+N4</f>
        <v>10</v>
      </c>
      <c r="C4" s="406"/>
      <c r="D4" s="416"/>
      <c r="E4" s="416">
        <v>3</v>
      </c>
      <c r="F4" s="416">
        <v>2</v>
      </c>
      <c r="G4" s="411"/>
      <c r="H4" s="247">
        <f aca="true" t="shared" si="0" ref="H4:H68">SUM(C4:G4)</f>
        <v>5</v>
      </c>
      <c r="I4" s="406">
        <v>2</v>
      </c>
      <c r="J4" s="416"/>
      <c r="K4" s="416"/>
      <c r="L4" s="411">
        <v>3</v>
      </c>
      <c r="M4" s="248">
        <f aca="true" t="shared" si="1" ref="M4:M68">SUM(I4:L4)</f>
        <v>5</v>
      </c>
      <c r="N4" s="370"/>
    </row>
    <row r="5" spans="1:14" s="41" customFormat="1" ht="13.5" customHeight="1">
      <c r="A5" s="206" t="s">
        <v>95</v>
      </c>
      <c r="B5" s="166">
        <f aca="true" t="shared" si="2" ref="B5:B69">H5+M5+N5</f>
        <v>6</v>
      </c>
      <c r="C5" s="407"/>
      <c r="D5" s="417"/>
      <c r="E5" s="417">
        <v>1</v>
      </c>
      <c r="F5" s="417"/>
      <c r="G5" s="412">
        <v>3</v>
      </c>
      <c r="H5" s="166">
        <f t="shared" si="0"/>
        <v>4</v>
      </c>
      <c r="I5" s="407"/>
      <c r="J5" s="417">
        <v>1</v>
      </c>
      <c r="K5" s="417"/>
      <c r="L5" s="412">
        <v>1</v>
      </c>
      <c r="M5" s="249">
        <f t="shared" si="1"/>
        <v>2</v>
      </c>
      <c r="N5" s="371"/>
    </row>
    <row r="6" spans="1:14" s="41" customFormat="1" ht="13.5" customHeight="1">
      <c r="A6" s="205" t="s">
        <v>96</v>
      </c>
      <c r="B6" s="34">
        <f t="shared" si="2"/>
        <v>6</v>
      </c>
      <c r="C6" s="406"/>
      <c r="D6" s="416"/>
      <c r="E6" s="416"/>
      <c r="F6" s="416"/>
      <c r="G6" s="411">
        <v>1</v>
      </c>
      <c r="H6" s="247">
        <f t="shared" si="0"/>
        <v>1</v>
      </c>
      <c r="I6" s="406"/>
      <c r="J6" s="416"/>
      <c r="K6" s="416">
        <v>1</v>
      </c>
      <c r="L6" s="411">
        <v>4</v>
      </c>
      <c r="M6" s="248">
        <f t="shared" si="1"/>
        <v>5</v>
      </c>
      <c r="N6" s="370"/>
    </row>
    <row r="7" spans="1:14" s="41" customFormat="1" ht="13.5" customHeight="1" hidden="1">
      <c r="A7" s="206" t="s">
        <v>97</v>
      </c>
      <c r="B7" s="166">
        <f t="shared" si="2"/>
        <v>0</v>
      </c>
      <c r="C7" s="407"/>
      <c r="D7" s="417"/>
      <c r="E7" s="417"/>
      <c r="F7" s="417"/>
      <c r="G7" s="412"/>
      <c r="H7" s="166">
        <f t="shared" si="0"/>
        <v>0</v>
      </c>
      <c r="I7" s="407"/>
      <c r="J7" s="417"/>
      <c r="K7" s="417"/>
      <c r="L7" s="412"/>
      <c r="M7" s="249">
        <f t="shared" si="1"/>
        <v>0</v>
      </c>
      <c r="N7" s="371"/>
    </row>
    <row r="8" spans="1:14" s="41" customFormat="1" ht="13.5" customHeight="1" hidden="1">
      <c r="A8" s="205" t="s">
        <v>98</v>
      </c>
      <c r="B8" s="34">
        <f t="shared" si="2"/>
        <v>0</v>
      </c>
      <c r="C8" s="406"/>
      <c r="D8" s="416"/>
      <c r="E8" s="416"/>
      <c r="F8" s="416"/>
      <c r="G8" s="411"/>
      <c r="H8" s="247">
        <f t="shared" si="0"/>
        <v>0</v>
      </c>
      <c r="I8" s="406"/>
      <c r="J8" s="416"/>
      <c r="K8" s="416"/>
      <c r="L8" s="411"/>
      <c r="M8" s="248">
        <f t="shared" si="1"/>
        <v>0</v>
      </c>
      <c r="N8" s="370"/>
    </row>
    <row r="9" spans="1:14" s="41" customFormat="1" ht="13.5" customHeight="1" hidden="1">
      <c r="A9" s="206" t="s">
        <v>99</v>
      </c>
      <c r="B9" s="166">
        <f t="shared" si="2"/>
        <v>0</v>
      </c>
      <c r="C9" s="407"/>
      <c r="D9" s="417"/>
      <c r="E9" s="417"/>
      <c r="F9" s="417"/>
      <c r="G9" s="412"/>
      <c r="H9" s="166">
        <f t="shared" si="0"/>
        <v>0</v>
      </c>
      <c r="I9" s="407"/>
      <c r="J9" s="417"/>
      <c r="K9" s="417"/>
      <c r="L9" s="412"/>
      <c r="M9" s="249">
        <f t="shared" si="1"/>
        <v>0</v>
      </c>
      <c r="N9" s="371"/>
    </row>
    <row r="10" spans="1:14" s="41" customFormat="1" ht="13.5" customHeight="1" hidden="1">
      <c r="A10" s="205" t="s">
        <v>100</v>
      </c>
      <c r="B10" s="34">
        <f t="shared" si="2"/>
        <v>0</v>
      </c>
      <c r="C10" s="406"/>
      <c r="D10" s="416"/>
      <c r="E10" s="416"/>
      <c r="F10" s="416"/>
      <c r="G10" s="411"/>
      <c r="H10" s="247">
        <f t="shared" si="0"/>
        <v>0</v>
      </c>
      <c r="I10" s="406"/>
      <c r="J10" s="416"/>
      <c r="K10" s="416"/>
      <c r="L10" s="411"/>
      <c r="M10" s="248">
        <f t="shared" si="1"/>
        <v>0</v>
      </c>
      <c r="N10" s="370"/>
    </row>
    <row r="11" spans="1:14" s="41" customFormat="1" ht="13.5" customHeight="1" hidden="1">
      <c r="A11" s="206" t="s">
        <v>48</v>
      </c>
      <c r="B11" s="166">
        <f t="shared" si="2"/>
        <v>0</v>
      </c>
      <c r="C11" s="407"/>
      <c r="D11" s="417"/>
      <c r="E11" s="417"/>
      <c r="F11" s="417"/>
      <c r="G11" s="412"/>
      <c r="H11" s="166">
        <f t="shared" si="0"/>
        <v>0</v>
      </c>
      <c r="I11" s="407"/>
      <c r="J11" s="417"/>
      <c r="K11" s="417"/>
      <c r="L11" s="412"/>
      <c r="M11" s="249">
        <f t="shared" si="1"/>
        <v>0</v>
      </c>
      <c r="N11" s="371"/>
    </row>
    <row r="12" spans="1:14" s="41" customFormat="1" ht="13.5" customHeight="1" hidden="1">
      <c r="A12" s="205" t="s">
        <v>49</v>
      </c>
      <c r="B12" s="34">
        <f t="shared" si="2"/>
        <v>0</v>
      </c>
      <c r="C12" s="406"/>
      <c r="D12" s="416"/>
      <c r="E12" s="416"/>
      <c r="F12" s="416"/>
      <c r="G12" s="411"/>
      <c r="H12" s="247">
        <f t="shared" si="0"/>
        <v>0</v>
      </c>
      <c r="I12" s="406"/>
      <c r="J12" s="416"/>
      <c r="K12" s="416"/>
      <c r="L12" s="411"/>
      <c r="M12" s="248">
        <f t="shared" si="1"/>
        <v>0</v>
      </c>
      <c r="N12" s="370"/>
    </row>
    <row r="13" spans="1:14" s="41" customFormat="1" ht="13.5" customHeight="1" hidden="1">
      <c r="A13" s="206" t="s">
        <v>101</v>
      </c>
      <c r="B13" s="166">
        <f t="shared" si="2"/>
        <v>0</v>
      </c>
      <c r="C13" s="407"/>
      <c r="D13" s="417"/>
      <c r="E13" s="417"/>
      <c r="F13" s="417"/>
      <c r="G13" s="412"/>
      <c r="H13" s="166">
        <f t="shared" si="0"/>
        <v>0</v>
      </c>
      <c r="I13" s="407"/>
      <c r="J13" s="417"/>
      <c r="K13" s="417"/>
      <c r="L13" s="412"/>
      <c r="M13" s="249">
        <f t="shared" si="1"/>
        <v>0</v>
      </c>
      <c r="N13" s="371"/>
    </row>
    <row r="14" spans="1:14" s="41" customFormat="1" ht="13.5" customHeight="1" hidden="1">
      <c r="A14" s="205" t="s">
        <v>102</v>
      </c>
      <c r="B14" s="34">
        <f t="shared" si="2"/>
        <v>0</v>
      </c>
      <c r="C14" s="406"/>
      <c r="D14" s="416"/>
      <c r="E14" s="416"/>
      <c r="F14" s="416"/>
      <c r="G14" s="411"/>
      <c r="H14" s="247">
        <f t="shared" si="0"/>
        <v>0</v>
      </c>
      <c r="I14" s="406"/>
      <c r="J14" s="416"/>
      <c r="K14" s="416"/>
      <c r="L14" s="411"/>
      <c r="M14" s="248">
        <f t="shared" si="1"/>
        <v>0</v>
      </c>
      <c r="N14" s="370"/>
    </row>
    <row r="15" spans="1:14" s="41" customFormat="1" ht="13.5" customHeight="1">
      <c r="A15" s="206" t="s">
        <v>103</v>
      </c>
      <c r="B15" s="166">
        <f t="shared" si="2"/>
        <v>36</v>
      </c>
      <c r="C15" s="407">
        <v>6</v>
      </c>
      <c r="D15" s="417">
        <v>4</v>
      </c>
      <c r="E15" s="417">
        <v>3</v>
      </c>
      <c r="F15" s="417"/>
      <c r="G15" s="412"/>
      <c r="H15" s="166">
        <f t="shared" si="0"/>
        <v>13</v>
      </c>
      <c r="I15" s="407">
        <v>8</v>
      </c>
      <c r="J15" s="417"/>
      <c r="K15" s="417">
        <v>2</v>
      </c>
      <c r="L15" s="412">
        <v>11</v>
      </c>
      <c r="M15" s="249">
        <f t="shared" si="1"/>
        <v>21</v>
      </c>
      <c r="N15" s="371">
        <v>2</v>
      </c>
    </row>
    <row r="16" spans="1:14" s="41" customFormat="1" ht="12.75">
      <c r="A16" s="205" t="s">
        <v>104</v>
      </c>
      <c r="B16" s="34">
        <f t="shared" si="2"/>
        <v>0</v>
      </c>
      <c r="C16" s="406"/>
      <c r="D16" s="416"/>
      <c r="E16" s="416"/>
      <c r="F16" s="416"/>
      <c r="G16" s="411"/>
      <c r="H16" s="247">
        <f t="shared" si="0"/>
        <v>0</v>
      </c>
      <c r="I16" s="406"/>
      <c r="J16" s="416"/>
      <c r="K16" s="416"/>
      <c r="L16" s="411"/>
      <c r="M16" s="248">
        <f t="shared" si="1"/>
        <v>0</v>
      </c>
      <c r="N16" s="370"/>
    </row>
    <row r="17" spans="1:14" s="41" customFormat="1" ht="12.75">
      <c r="A17" s="206" t="s">
        <v>105</v>
      </c>
      <c r="B17" s="166">
        <f t="shared" si="2"/>
        <v>1</v>
      </c>
      <c r="C17" s="407"/>
      <c r="D17" s="417"/>
      <c r="E17" s="417"/>
      <c r="F17" s="417"/>
      <c r="G17" s="412"/>
      <c r="H17" s="166">
        <f t="shared" si="0"/>
        <v>0</v>
      </c>
      <c r="I17" s="407"/>
      <c r="J17" s="417"/>
      <c r="K17" s="417">
        <v>1</v>
      </c>
      <c r="L17" s="412"/>
      <c r="M17" s="249">
        <f t="shared" si="1"/>
        <v>1</v>
      </c>
      <c r="N17" s="371"/>
    </row>
    <row r="18" spans="1:14" s="41" customFormat="1" ht="12.75">
      <c r="A18" s="205" t="s">
        <v>107</v>
      </c>
      <c r="B18" s="34">
        <f t="shared" si="2"/>
        <v>5</v>
      </c>
      <c r="C18" s="406"/>
      <c r="D18" s="416"/>
      <c r="E18" s="416"/>
      <c r="F18" s="416"/>
      <c r="G18" s="411"/>
      <c r="H18" s="247">
        <f t="shared" si="0"/>
        <v>0</v>
      </c>
      <c r="I18" s="406">
        <v>2</v>
      </c>
      <c r="J18" s="416"/>
      <c r="K18" s="416">
        <v>1</v>
      </c>
      <c r="L18" s="411">
        <v>2</v>
      </c>
      <c r="M18" s="248">
        <f t="shared" si="1"/>
        <v>5</v>
      </c>
      <c r="N18" s="370"/>
    </row>
    <row r="19" spans="1:14" s="41" customFormat="1" ht="12.75" hidden="1">
      <c r="A19" s="206" t="s">
        <v>108</v>
      </c>
      <c r="B19" s="166">
        <f t="shared" si="2"/>
        <v>0</v>
      </c>
      <c r="C19" s="407"/>
      <c r="D19" s="417"/>
      <c r="E19" s="417"/>
      <c r="F19" s="417"/>
      <c r="G19" s="412"/>
      <c r="H19" s="166">
        <f t="shared" si="0"/>
        <v>0</v>
      </c>
      <c r="I19" s="407"/>
      <c r="J19" s="417"/>
      <c r="K19" s="417"/>
      <c r="L19" s="412"/>
      <c r="M19" s="249">
        <f t="shared" si="1"/>
        <v>0</v>
      </c>
      <c r="N19" s="371"/>
    </row>
    <row r="20" spans="1:14" s="41" customFormat="1" ht="12.75" hidden="1">
      <c r="A20" s="205" t="s">
        <v>109</v>
      </c>
      <c r="B20" s="34">
        <f t="shared" si="2"/>
        <v>0</v>
      </c>
      <c r="C20" s="406"/>
      <c r="D20" s="416"/>
      <c r="E20" s="416"/>
      <c r="F20" s="416"/>
      <c r="G20" s="411"/>
      <c r="H20" s="247">
        <f t="shared" si="0"/>
        <v>0</v>
      </c>
      <c r="I20" s="406"/>
      <c r="J20" s="416"/>
      <c r="K20" s="416"/>
      <c r="L20" s="411"/>
      <c r="M20" s="248">
        <f t="shared" si="1"/>
        <v>0</v>
      </c>
      <c r="N20" s="370"/>
    </row>
    <row r="21" spans="1:14" s="41" customFormat="1" ht="12.75">
      <c r="A21" s="206" t="s">
        <v>110</v>
      </c>
      <c r="B21" s="166">
        <f t="shared" si="2"/>
        <v>6</v>
      </c>
      <c r="C21" s="407"/>
      <c r="D21" s="417"/>
      <c r="E21" s="417"/>
      <c r="F21" s="417"/>
      <c r="G21" s="412"/>
      <c r="H21" s="166">
        <f t="shared" si="0"/>
        <v>0</v>
      </c>
      <c r="I21" s="407"/>
      <c r="J21" s="417"/>
      <c r="K21" s="417">
        <v>5</v>
      </c>
      <c r="L21" s="412">
        <v>1</v>
      </c>
      <c r="M21" s="249">
        <f t="shared" si="1"/>
        <v>6</v>
      </c>
      <c r="N21" s="371"/>
    </row>
    <row r="22" spans="1:14" s="41" customFormat="1" ht="12.75" hidden="1">
      <c r="A22" s="205" t="s">
        <v>111</v>
      </c>
      <c r="B22" s="34">
        <f t="shared" si="2"/>
        <v>0</v>
      </c>
      <c r="C22" s="406"/>
      <c r="D22" s="416"/>
      <c r="E22" s="416"/>
      <c r="F22" s="416"/>
      <c r="G22" s="411"/>
      <c r="H22" s="247">
        <f t="shared" si="0"/>
        <v>0</v>
      </c>
      <c r="I22" s="406"/>
      <c r="J22" s="416"/>
      <c r="K22" s="416"/>
      <c r="L22" s="411"/>
      <c r="M22" s="248">
        <f t="shared" si="1"/>
        <v>0</v>
      </c>
      <c r="N22" s="370"/>
    </row>
    <row r="23" spans="1:14" s="41" customFormat="1" ht="12.75" hidden="1">
      <c r="A23" s="206" t="s">
        <v>113</v>
      </c>
      <c r="B23" s="166">
        <f t="shared" si="2"/>
        <v>0</v>
      </c>
      <c r="C23" s="407"/>
      <c r="D23" s="417"/>
      <c r="E23" s="417"/>
      <c r="F23" s="417"/>
      <c r="G23" s="412"/>
      <c r="H23" s="166">
        <f t="shared" si="0"/>
        <v>0</v>
      </c>
      <c r="I23" s="407"/>
      <c r="J23" s="417"/>
      <c r="K23" s="417"/>
      <c r="L23" s="412"/>
      <c r="M23" s="249">
        <f t="shared" si="1"/>
        <v>0</v>
      </c>
      <c r="N23" s="371"/>
    </row>
    <row r="24" spans="1:14" s="41" customFormat="1" ht="12.75">
      <c r="A24" s="205" t="s">
        <v>114</v>
      </c>
      <c r="B24" s="34">
        <f t="shared" si="2"/>
        <v>4</v>
      </c>
      <c r="C24" s="406"/>
      <c r="D24" s="416"/>
      <c r="E24" s="416"/>
      <c r="F24" s="416"/>
      <c r="G24" s="411">
        <v>2</v>
      </c>
      <c r="H24" s="247">
        <f t="shared" si="0"/>
        <v>2</v>
      </c>
      <c r="I24" s="406"/>
      <c r="J24" s="416"/>
      <c r="K24" s="416">
        <v>1</v>
      </c>
      <c r="L24" s="411"/>
      <c r="M24" s="248">
        <f t="shared" si="1"/>
        <v>1</v>
      </c>
      <c r="N24" s="370">
        <v>1</v>
      </c>
    </row>
    <row r="25" spans="1:14" s="41" customFormat="1" ht="12.75">
      <c r="A25" s="206" t="s">
        <v>115</v>
      </c>
      <c r="B25" s="166">
        <f t="shared" si="2"/>
        <v>0</v>
      </c>
      <c r="C25" s="407"/>
      <c r="D25" s="417"/>
      <c r="E25" s="417"/>
      <c r="F25" s="417"/>
      <c r="G25" s="412"/>
      <c r="H25" s="166">
        <f t="shared" si="0"/>
        <v>0</v>
      </c>
      <c r="I25" s="407"/>
      <c r="J25" s="417"/>
      <c r="K25" s="417"/>
      <c r="L25" s="412"/>
      <c r="M25" s="249">
        <f t="shared" si="1"/>
        <v>0</v>
      </c>
      <c r="N25" s="371"/>
    </row>
    <row r="26" spans="1:14" s="41" customFormat="1" ht="12.75">
      <c r="A26" s="205" t="s">
        <v>116</v>
      </c>
      <c r="B26" s="34">
        <f t="shared" si="2"/>
        <v>9</v>
      </c>
      <c r="C26" s="406"/>
      <c r="D26" s="416">
        <v>1</v>
      </c>
      <c r="E26" s="416"/>
      <c r="F26" s="416"/>
      <c r="G26" s="411"/>
      <c r="H26" s="247">
        <f t="shared" si="0"/>
        <v>1</v>
      </c>
      <c r="I26" s="406"/>
      <c r="J26" s="416">
        <v>1</v>
      </c>
      <c r="K26" s="416"/>
      <c r="L26" s="411">
        <v>3</v>
      </c>
      <c r="M26" s="248">
        <f t="shared" si="1"/>
        <v>4</v>
      </c>
      <c r="N26" s="370">
        <v>4</v>
      </c>
    </row>
    <row r="27" spans="1:14" s="41" customFormat="1" ht="12.75">
      <c r="A27" s="206" t="s">
        <v>117</v>
      </c>
      <c r="B27" s="166">
        <f t="shared" si="2"/>
        <v>0</v>
      </c>
      <c r="C27" s="407"/>
      <c r="D27" s="417"/>
      <c r="E27" s="417"/>
      <c r="F27" s="417"/>
      <c r="G27" s="412"/>
      <c r="H27" s="166">
        <f t="shared" si="0"/>
        <v>0</v>
      </c>
      <c r="I27" s="407"/>
      <c r="J27" s="417"/>
      <c r="K27" s="417"/>
      <c r="L27" s="412"/>
      <c r="M27" s="249">
        <f t="shared" si="1"/>
        <v>0</v>
      </c>
      <c r="N27" s="371"/>
    </row>
    <row r="28" spans="1:14" s="41" customFormat="1" ht="12.75">
      <c r="A28" s="205" t="s">
        <v>118</v>
      </c>
      <c r="B28" s="34">
        <f t="shared" si="2"/>
        <v>150</v>
      </c>
      <c r="C28" s="406">
        <v>1</v>
      </c>
      <c r="D28" s="416">
        <v>109</v>
      </c>
      <c r="E28" s="416">
        <v>3</v>
      </c>
      <c r="F28" s="416">
        <v>1</v>
      </c>
      <c r="G28" s="411"/>
      <c r="H28" s="247">
        <f t="shared" si="0"/>
        <v>114</v>
      </c>
      <c r="I28" s="406">
        <v>3</v>
      </c>
      <c r="J28" s="416">
        <v>1</v>
      </c>
      <c r="K28" s="416">
        <v>11</v>
      </c>
      <c r="L28" s="411">
        <v>12</v>
      </c>
      <c r="M28" s="248">
        <f t="shared" si="1"/>
        <v>27</v>
      </c>
      <c r="N28" s="370">
        <v>9</v>
      </c>
    </row>
    <row r="29" spans="1:14" s="41" customFormat="1" ht="12.75">
      <c r="A29" s="206" t="s">
        <v>119</v>
      </c>
      <c r="B29" s="166">
        <f t="shared" si="2"/>
        <v>1</v>
      </c>
      <c r="C29" s="407"/>
      <c r="D29" s="417"/>
      <c r="E29" s="417"/>
      <c r="F29" s="417"/>
      <c r="G29" s="412"/>
      <c r="H29" s="166">
        <f t="shared" si="0"/>
        <v>0</v>
      </c>
      <c r="I29" s="407"/>
      <c r="J29" s="417"/>
      <c r="K29" s="417"/>
      <c r="L29" s="412">
        <v>1</v>
      </c>
      <c r="M29" s="249">
        <f t="shared" si="1"/>
        <v>1</v>
      </c>
      <c r="N29" s="371"/>
    </row>
    <row r="30" spans="1:14" s="41" customFormat="1" ht="12.75">
      <c r="A30" s="205" t="s">
        <v>50</v>
      </c>
      <c r="B30" s="34">
        <f t="shared" si="2"/>
        <v>2</v>
      </c>
      <c r="C30" s="406"/>
      <c r="D30" s="416"/>
      <c r="E30" s="416"/>
      <c r="F30" s="416"/>
      <c r="G30" s="411"/>
      <c r="H30" s="247">
        <f t="shared" si="0"/>
        <v>0</v>
      </c>
      <c r="I30" s="406"/>
      <c r="J30" s="416"/>
      <c r="K30" s="416"/>
      <c r="L30" s="411">
        <v>2</v>
      </c>
      <c r="M30" s="248">
        <f t="shared" si="1"/>
        <v>2</v>
      </c>
      <c r="N30" s="370"/>
    </row>
    <row r="31" spans="1:14" s="41" customFormat="1" ht="12.75">
      <c r="A31" s="206" t="s">
        <v>120</v>
      </c>
      <c r="B31" s="166">
        <f t="shared" si="2"/>
        <v>0</v>
      </c>
      <c r="C31" s="407"/>
      <c r="D31" s="417"/>
      <c r="E31" s="417"/>
      <c r="F31" s="417"/>
      <c r="G31" s="412"/>
      <c r="H31" s="166">
        <f t="shared" si="0"/>
        <v>0</v>
      </c>
      <c r="I31" s="407"/>
      <c r="J31" s="417"/>
      <c r="K31" s="417"/>
      <c r="L31" s="412"/>
      <c r="M31" s="249">
        <f t="shared" si="1"/>
        <v>0</v>
      </c>
      <c r="N31" s="371"/>
    </row>
    <row r="32" spans="1:14" s="41" customFormat="1" ht="12.75">
      <c r="A32" s="205" t="s">
        <v>121</v>
      </c>
      <c r="B32" s="34">
        <f t="shared" si="2"/>
        <v>1</v>
      </c>
      <c r="C32" s="406"/>
      <c r="D32" s="416"/>
      <c r="E32" s="416"/>
      <c r="F32" s="416"/>
      <c r="G32" s="411"/>
      <c r="H32" s="247">
        <f t="shared" si="0"/>
        <v>0</v>
      </c>
      <c r="I32" s="406"/>
      <c r="J32" s="416"/>
      <c r="K32" s="416"/>
      <c r="L32" s="411">
        <v>1</v>
      </c>
      <c r="M32" s="248">
        <f t="shared" si="1"/>
        <v>1</v>
      </c>
      <c r="N32" s="370"/>
    </row>
    <row r="33" spans="1:14" s="41" customFormat="1" ht="12.75" hidden="1">
      <c r="A33" s="206" t="s">
        <v>122</v>
      </c>
      <c r="B33" s="166">
        <f t="shared" si="2"/>
        <v>0</v>
      </c>
      <c r="C33" s="407"/>
      <c r="D33" s="417"/>
      <c r="E33" s="417"/>
      <c r="F33" s="417"/>
      <c r="G33" s="412"/>
      <c r="H33" s="166">
        <f t="shared" si="0"/>
        <v>0</v>
      </c>
      <c r="I33" s="407"/>
      <c r="J33" s="417"/>
      <c r="K33" s="417"/>
      <c r="L33" s="412"/>
      <c r="M33" s="249">
        <f t="shared" si="1"/>
        <v>0</v>
      </c>
      <c r="N33" s="371"/>
    </row>
    <row r="34" spans="1:14" s="41" customFormat="1" ht="12.75" hidden="1">
      <c r="A34" s="205" t="s">
        <v>51</v>
      </c>
      <c r="B34" s="34">
        <f t="shared" si="2"/>
        <v>0</v>
      </c>
      <c r="C34" s="406"/>
      <c r="D34" s="416"/>
      <c r="E34" s="416"/>
      <c r="F34" s="416"/>
      <c r="G34" s="411"/>
      <c r="H34" s="247">
        <f t="shared" si="0"/>
        <v>0</v>
      </c>
      <c r="I34" s="406"/>
      <c r="J34" s="416"/>
      <c r="K34" s="416"/>
      <c r="L34" s="411"/>
      <c r="M34" s="248">
        <f t="shared" si="1"/>
        <v>0</v>
      </c>
      <c r="N34" s="370"/>
    </row>
    <row r="35" spans="1:14" s="41" customFormat="1" ht="12.75">
      <c r="A35" s="206" t="s">
        <v>124</v>
      </c>
      <c r="B35" s="166">
        <f t="shared" si="2"/>
        <v>1</v>
      </c>
      <c r="C35" s="407"/>
      <c r="D35" s="417"/>
      <c r="E35" s="417"/>
      <c r="F35" s="417"/>
      <c r="G35" s="412"/>
      <c r="H35" s="166">
        <f t="shared" si="0"/>
        <v>0</v>
      </c>
      <c r="I35" s="407"/>
      <c r="J35" s="417"/>
      <c r="K35" s="417"/>
      <c r="L35" s="412">
        <v>1</v>
      </c>
      <c r="M35" s="249">
        <f t="shared" si="1"/>
        <v>1</v>
      </c>
      <c r="N35" s="371"/>
    </row>
    <row r="36" spans="1:14" s="41" customFormat="1" ht="12.75">
      <c r="A36" s="205" t="s">
        <v>125</v>
      </c>
      <c r="B36" s="34">
        <f t="shared" si="2"/>
        <v>1</v>
      </c>
      <c r="C36" s="406"/>
      <c r="D36" s="416"/>
      <c r="E36" s="416"/>
      <c r="F36" s="416"/>
      <c r="G36" s="411"/>
      <c r="H36" s="247">
        <f t="shared" si="0"/>
        <v>0</v>
      </c>
      <c r="I36" s="406"/>
      <c r="J36" s="416"/>
      <c r="K36" s="416"/>
      <c r="L36" s="411">
        <v>1</v>
      </c>
      <c r="M36" s="248">
        <f t="shared" si="1"/>
        <v>1</v>
      </c>
      <c r="N36" s="370"/>
    </row>
    <row r="37" spans="1:14" s="41" customFormat="1" ht="12.75" hidden="1">
      <c r="A37" s="206" t="s">
        <v>126</v>
      </c>
      <c r="B37" s="166">
        <f t="shared" si="2"/>
        <v>0</v>
      </c>
      <c r="C37" s="407"/>
      <c r="D37" s="417"/>
      <c r="E37" s="417"/>
      <c r="F37" s="417"/>
      <c r="G37" s="412"/>
      <c r="H37" s="166">
        <f t="shared" si="0"/>
        <v>0</v>
      </c>
      <c r="I37" s="407"/>
      <c r="J37" s="417"/>
      <c r="K37" s="417"/>
      <c r="L37" s="412"/>
      <c r="M37" s="249">
        <f t="shared" si="1"/>
        <v>0</v>
      </c>
      <c r="N37" s="371"/>
    </row>
    <row r="38" spans="1:14" s="41" customFormat="1" ht="12.75" hidden="1">
      <c r="A38" s="205" t="s">
        <v>127</v>
      </c>
      <c r="B38" s="34">
        <f t="shared" si="2"/>
        <v>0</v>
      </c>
      <c r="C38" s="406"/>
      <c r="D38" s="416"/>
      <c r="E38" s="416"/>
      <c r="F38" s="416"/>
      <c r="G38" s="411"/>
      <c r="H38" s="247">
        <f t="shared" si="0"/>
        <v>0</v>
      </c>
      <c r="I38" s="406"/>
      <c r="J38" s="416"/>
      <c r="K38" s="416"/>
      <c r="L38" s="411"/>
      <c r="M38" s="248">
        <f t="shared" si="1"/>
        <v>0</v>
      </c>
      <c r="N38" s="370"/>
    </row>
    <row r="39" spans="1:14" s="41" customFormat="1" ht="12.75">
      <c r="A39" s="206" t="s">
        <v>128</v>
      </c>
      <c r="B39" s="166">
        <f t="shared" si="2"/>
        <v>69</v>
      </c>
      <c r="C39" s="407"/>
      <c r="D39" s="417">
        <v>2</v>
      </c>
      <c r="E39" s="417"/>
      <c r="F39" s="417"/>
      <c r="G39" s="412">
        <v>5</v>
      </c>
      <c r="H39" s="166">
        <f t="shared" si="0"/>
        <v>7</v>
      </c>
      <c r="I39" s="407">
        <v>3</v>
      </c>
      <c r="J39" s="417">
        <v>4</v>
      </c>
      <c r="K39" s="417">
        <v>12</v>
      </c>
      <c r="L39" s="412">
        <v>39</v>
      </c>
      <c r="M39" s="249">
        <f t="shared" si="1"/>
        <v>58</v>
      </c>
      <c r="N39" s="371">
        <v>4</v>
      </c>
    </row>
    <row r="40" spans="1:14" s="41" customFormat="1" ht="12.75">
      <c r="A40" s="205" t="s">
        <v>129</v>
      </c>
      <c r="B40" s="34">
        <f t="shared" si="2"/>
        <v>1</v>
      </c>
      <c r="C40" s="406"/>
      <c r="D40" s="416"/>
      <c r="E40" s="416"/>
      <c r="F40" s="416"/>
      <c r="G40" s="411"/>
      <c r="H40" s="247">
        <f t="shared" si="0"/>
        <v>0</v>
      </c>
      <c r="I40" s="406">
        <v>1</v>
      </c>
      <c r="J40" s="416"/>
      <c r="K40" s="416"/>
      <c r="L40" s="411"/>
      <c r="M40" s="248">
        <f t="shared" si="1"/>
        <v>1</v>
      </c>
      <c r="N40" s="370"/>
    </row>
    <row r="41" spans="1:14" s="41" customFormat="1" ht="12.75" hidden="1">
      <c r="A41" s="206" t="s">
        <v>130</v>
      </c>
      <c r="B41" s="166">
        <f t="shared" si="2"/>
        <v>0</v>
      </c>
      <c r="C41" s="407"/>
      <c r="D41" s="417"/>
      <c r="E41" s="417"/>
      <c r="F41" s="417"/>
      <c r="G41" s="412"/>
      <c r="H41" s="166">
        <f t="shared" si="0"/>
        <v>0</v>
      </c>
      <c r="I41" s="407"/>
      <c r="J41" s="417"/>
      <c r="K41" s="417"/>
      <c r="L41" s="412"/>
      <c r="M41" s="249">
        <f t="shared" si="1"/>
        <v>0</v>
      </c>
      <c r="N41" s="371"/>
    </row>
    <row r="42" spans="1:14" s="41" customFormat="1" ht="12.75" hidden="1">
      <c r="A42" s="205" t="s">
        <v>132</v>
      </c>
      <c r="B42" s="34">
        <f t="shared" si="2"/>
        <v>0</v>
      </c>
      <c r="C42" s="406"/>
      <c r="D42" s="416"/>
      <c r="E42" s="416"/>
      <c r="F42" s="416"/>
      <c r="G42" s="411"/>
      <c r="H42" s="247">
        <f t="shared" si="0"/>
        <v>0</v>
      </c>
      <c r="I42" s="406"/>
      <c r="J42" s="416"/>
      <c r="K42" s="416"/>
      <c r="L42" s="411"/>
      <c r="M42" s="248">
        <f t="shared" si="1"/>
        <v>0</v>
      </c>
      <c r="N42" s="370"/>
    </row>
    <row r="43" spans="1:14" s="41" customFormat="1" ht="12.75">
      <c r="A43" s="206" t="s">
        <v>350</v>
      </c>
      <c r="B43" s="166">
        <f t="shared" si="2"/>
        <v>3</v>
      </c>
      <c r="C43" s="407"/>
      <c r="D43" s="417"/>
      <c r="E43" s="417">
        <v>1</v>
      </c>
      <c r="F43" s="417">
        <v>1</v>
      </c>
      <c r="G43" s="412"/>
      <c r="H43" s="166">
        <f t="shared" si="0"/>
        <v>2</v>
      </c>
      <c r="I43" s="407"/>
      <c r="J43" s="417"/>
      <c r="K43" s="417"/>
      <c r="L43" s="412">
        <v>1</v>
      </c>
      <c r="M43" s="249">
        <f t="shared" si="1"/>
        <v>1</v>
      </c>
      <c r="N43" s="371"/>
    </row>
    <row r="44" spans="1:14" s="41" customFormat="1" ht="12.75" hidden="1">
      <c r="A44" s="205" t="s">
        <v>52</v>
      </c>
      <c r="B44" s="34">
        <f t="shared" si="2"/>
        <v>0</v>
      </c>
      <c r="C44" s="406"/>
      <c r="D44" s="416"/>
      <c r="E44" s="416"/>
      <c r="F44" s="416"/>
      <c r="G44" s="411"/>
      <c r="H44" s="247">
        <f t="shared" si="0"/>
        <v>0</v>
      </c>
      <c r="I44" s="406"/>
      <c r="J44" s="416"/>
      <c r="K44" s="416"/>
      <c r="L44" s="411"/>
      <c r="M44" s="248">
        <f t="shared" si="1"/>
        <v>0</v>
      </c>
      <c r="N44" s="370"/>
    </row>
    <row r="45" spans="1:14" s="41" customFormat="1" ht="12.75" hidden="1">
      <c r="A45" s="206" t="s">
        <v>135</v>
      </c>
      <c r="B45" s="166">
        <f t="shared" si="2"/>
        <v>0</v>
      </c>
      <c r="C45" s="407"/>
      <c r="D45" s="417"/>
      <c r="E45" s="417"/>
      <c r="F45" s="417"/>
      <c r="G45" s="412"/>
      <c r="H45" s="166">
        <f t="shared" si="0"/>
        <v>0</v>
      </c>
      <c r="I45" s="407"/>
      <c r="J45" s="417"/>
      <c r="K45" s="417"/>
      <c r="L45" s="412"/>
      <c r="M45" s="249">
        <f t="shared" si="1"/>
        <v>0</v>
      </c>
      <c r="N45" s="371"/>
    </row>
    <row r="46" spans="1:14" s="41" customFormat="1" ht="12.75">
      <c r="A46" s="205" t="s">
        <v>136</v>
      </c>
      <c r="B46" s="34">
        <f t="shared" si="2"/>
        <v>2</v>
      </c>
      <c r="C46" s="406"/>
      <c r="D46" s="416">
        <v>1</v>
      </c>
      <c r="E46" s="416"/>
      <c r="F46" s="416"/>
      <c r="G46" s="411"/>
      <c r="H46" s="247">
        <f t="shared" si="0"/>
        <v>1</v>
      </c>
      <c r="I46" s="406"/>
      <c r="J46" s="416"/>
      <c r="K46" s="416"/>
      <c r="L46" s="411">
        <v>1</v>
      </c>
      <c r="M46" s="248">
        <f t="shared" si="1"/>
        <v>1</v>
      </c>
      <c r="N46" s="370"/>
    </row>
    <row r="47" spans="1:14" s="41" customFormat="1" ht="12.75">
      <c r="A47" s="206" t="s">
        <v>137</v>
      </c>
      <c r="B47" s="166">
        <f t="shared" si="2"/>
        <v>2</v>
      </c>
      <c r="C47" s="407">
        <v>2</v>
      </c>
      <c r="D47" s="417"/>
      <c r="E47" s="417"/>
      <c r="F47" s="417"/>
      <c r="G47" s="412"/>
      <c r="H47" s="166">
        <f t="shared" si="0"/>
        <v>2</v>
      </c>
      <c r="I47" s="407"/>
      <c r="J47" s="417"/>
      <c r="K47" s="417"/>
      <c r="L47" s="412"/>
      <c r="M47" s="249">
        <f t="shared" si="1"/>
        <v>0</v>
      </c>
      <c r="N47" s="371"/>
    </row>
    <row r="48" spans="1:14" s="41" customFormat="1" ht="12.75">
      <c r="A48" s="205" t="s">
        <v>138</v>
      </c>
      <c r="B48" s="34">
        <f t="shared" si="2"/>
        <v>9</v>
      </c>
      <c r="C48" s="406"/>
      <c r="D48" s="416"/>
      <c r="E48" s="416">
        <v>2</v>
      </c>
      <c r="F48" s="416">
        <v>2</v>
      </c>
      <c r="G48" s="411">
        <v>2</v>
      </c>
      <c r="H48" s="247">
        <f t="shared" si="0"/>
        <v>6</v>
      </c>
      <c r="I48" s="406">
        <v>2</v>
      </c>
      <c r="J48" s="416"/>
      <c r="K48" s="416">
        <v>1</v>
      </c>
      <c r="L48" s="411"/>
      <c r="M48" s="248">
        <f t="shared" si="1"/>
        <v>3</v>
      </c>
      <c r="N48" s="370"/>
    </row>
    <row r="49" spans="1:14" s="41" customFormat="1" ht="12.75">
      <c r="A49" s="206" t="s">
        <v>139</v>
      </c>
      <c r="B49" s="166">
        <f t="shared" si="2"/>
        <v>1</v>
      </c>
      <c r="C49" s="407"/>
      <c r="D49" s="417"/>
      <c r="E49" s="417"/>
      <c r="F49" s="417"/>
      <c r="G49" s="412"/>
      <c r="H49" s="166">
        <f t="shared" si="0"/>
        <v>0</v>
      </c>
      <c r="I49" s="407"/>
      <c r="J49" s="417"/>
      <c r="K49" s="417"/>
      <c r="L49" s="412">
        <v>1</v>
      </c>
      <c r="M49" s="249">
        <f t="shared" si="1"/>
        <v>1</v>
      </c>
      <c r="N49" s="371"/>
    </row>
    <row r="50" spans="1:14" s="41" customFormat="1" ht="12.75" hidden="1">
      <c r="A50" s="205" t="s">
        <v>140</v>
      </c>
      <c r="B50" s="34">
        <f t="shared" si="2"/>
        <v>0</v>
      </c>
      <c r="C50" s="406"/>
      <c r="D50" s="416"/>
      <c r="E50" s="416"/>
      <c r="F50" s="416"/>
      <c r="G50" s="411"/>
      <c r="H50" s="247">
        <f t="shared" si="0"/>
        <v>0</v>
      </c>
      <c r="I50" s="406"/>
      <c r="J50" s="416"/>
      <c r="K50" s="416"/>
      <c r="L50" s="411"/>
      <c r="M50" s="248">
        <f t="shared" si="1"/>
        <v>0</v>
      </c>
      <c r="N50" s="370"/>
    </row>
    <row r="51" spans="1:14" s="41" customFormat="1" ht="12.75" hidden="1">
      <c r="A51" s="206" t="s">
        <v>142</v>
      </c>
      <c r="B51" s="166">
        <f t="shared" si="2"/>
        <v>0</v>
      </c>
      <c r="C51" s="407"/>
      <c r="D51" s="417"/>
      <c r="E51" s="417"/>
      <c r="F51" s="417"/>
      <c r="G51" s="412"/>
      <c r="H51" s="166">
        <f t="shared" si="0"/>
        <v>0</v>
      </c>
      <c r="I51" s="407"/>
      <c r="J51" s="417"/>
      <c r="K51" s="417"/>
      <c r="L51" s="412"/>
      <c r="M51" s="249">
        <f t="shared" si="1"/>
        <v>0</v>
      </c>
      <c r="N51" s="371"/>
    </row>
    <row r="52" spans="1:14" s="41" customFormat="1" ht="12.75" hidden="1">
      <c r="A52" s="205" t="s">
        <v>143</v>
      </c>
      <c r="B52" s="34">
        <f t="shared" si="2"/>
        <v>0</v>
      </c>
      <c r="C52" s="406"/>
      <c r="D52" s="416"/>
      <c r="E52" s="416"/>
      <c r="F52" s="416"/>
      <c r="G52" s="411"/>
      <c r="H52" s="247">
        <f t="shared" si="0"/>
        <v>0</v>
      </c>
      <c r="I52" s="406"/>
      <c r="J52" s="416"/>
      <c r="K52" s="416"/>
      <c r="L52" s="411"/>
      <c r="M52" s="248">
        <f t="shared" si="1"/>
        <v>0</v>
      </c>
      <c r="N52" s="370"/>
    </row>
    <row r="53" spans="1:14" s="41" customFormat="1" ht="12.75" hidden="1">
      <c r="A53" s="206" t="s">
        <v>144</v>
      </c>
      <c r="B53" s="166">
        <f t="shared" si="2"/>
        <v>0</v>
      </c>
      <c r="C53" s="407"/>
      <c r="D53" s="417"/>
      <c r="E53" s="417"/>
      <c r="F53" s="417"/>
      <c r="G53" s="412"/>
      <c r="H53" s="166">
        <f t="shared" si="0"/>
        <v>0</v>
      </c>
      <c r="I53" s="407"/>
      <c r="J53" s="417"/>
      <c r="K53" s="417"/>
      <c r="L53" s="412"/>
      <c r="M53" s="249">
        <f t="shared" si="1"/>
        <v>0</v>
      </c>
      <c r="N53" s="371"/>
    </row>
    <row r="54" spans="1:14" s="41" customFormat="1" ht="12.75">
      <c r="A54" s="205" t="s">
        <v>145</v>
      </c>
      <c r="B54" s="34">
        <f t="shared" si="2"/>
        <v>9</v>
      </c>
      <c r="C54" s="406"/>
      <c r="D54" s="416"/>
      <c r="E54" s="416"/>
      <c r="F54" s="416">
        <v>3</v>
      </c>
      <c r="G54" s="411"/>
      <c r="H54" s="247">
        <f t="shared" si="0"/>
        <v>3</v>
      </c>
      <c r="I54" s="406"/>
      <c r="J54" s="416"/>
      <c r="K54" s="416">
        <v>3</v>
      </c>
      <c r="L54" s="411">
        <v>3</v>
      </c>
      <c r="M54" s="248">
        <f t="shared" si="1"/>
        <v>6</v>
      </c>
      <c r="N54" s="370"/>
    </row>
    <row r="55" spans="1:14" s="41" customFormat="1" ht="12.75" hidden="1">
      <c r="A55" s="206" t="s">
        <v>53</v>
      </c>
      <c r="B55" s="166">
        <f t="shared" si="2"/>
        <v>0</v>
      </c>
      <c r="C55" s="407"/>
      <c r="D55" s="417"/>
      <c r="E55" s="417"/>
      <c r="F55" s="417"/>
      <c r="G55" s="412"/>
      <c r="H55" s="166">
        <f t="shared" si="0"/>
        <v>0</v>
      </c>
      <c r="I55" s="407"/>
      <c r="J55" s="417"/>
      <c r="K55" s="417"/>
      <c r="L55" s="412"/>
      <c r="M55" s="249">
        <f t="shared" si="1"/>
        <v>0</v>
      </c>
      <c r="N55" s="371"/>
    </row>
    <row r="56" spans="1:14" s="41" customFormat="1" ht="12.75" hidden="1">
      <c r="A56" s="205" t="s">
        <v>54</v>
      </c>
      <c r="B56" s="34">
        <f t="shared" si="2"/>
        <v>0</v>
      </c>
      <c r="C56" s="406"/>
      <c r="D56" s="416"/>
      <c r="E56" s="416"/>
      <c r="F56" s="416"/>
      <c r="G56" s="411"/>
      <c r="H56" s="247">
        <f t="shared" si="0"/>
        <v>0</v>
      </c>
      <c r="I56" s="406"/>
      <c r="J56" s="416"/>
      <c r="K56" s="416"/>
      <c r="L56" s="411"/>
      <c r="M56" s="248">
        <f t="shared" si="1"/>
        <v>0</v>
      </c>
      <c r="N56" s="370"/>
    </row>
    <row r="57" spans="1:14" s="41" customFormat="1" ht="12.75" hidden="1">
      <c r="A57" s="206" t="s">
        <v>148</v>
      </c>
      <c r="B57" s="166">
        <f t="shared" si="2"/>
        <v>0</v>
      </c>
      <c r="C57" s="407"/>
      <c r="D57" s="417"/>
      <c r="E57" s="417"/>
      <c r="F57" s="417"/>
      <c r="G57" s="412"/>
      <c r="H57" s="166">
        <f t="shared" si="0"/>
        <v>0</v>
      </c>
      <c r="I57" s="407"/>
      <c r="J57" s="417"/>
      <c r="K57" s="417"/>
      <c r="L57" s="412"/>
      <c r="M57" s="249">
        <f t="shared" si="1"/>
        <v>0</v>
      </c>
      <c r="N57" s="371"/>
    </row>
    <row r="58" spans="1:14" s="41" customFormat="1" ht="12.75" hidden="1">
      <c r="A58" s="205" t="s">
        <v>149</v>
      </c>
      <c r="B58" s="34">
        <f t="shared" si="2"/>
        <v>0</v>
      </c>
      <c r="C58" s="406"/>
      <c r="D58" s="416"/>
      <c r="E58" s="416"/>
      <c r="F58" s="416"/>
      <c r="G58" s="411"/>
      <c r="H58" s="247">
        <f t="shared" si="0"/>
        <v>0</v>
      </c>
      <c r="I58" s="406"/>
      <c r="J58" s="416"/>
      <c r="K58" s="416"/>
      <c r="L58" s="411"/>
      <c r="M58" s="248">
        <f t="shared" si="1"/>
        <v>0</v>
      </c>
      <c r="N58" s="370"/>
    </row>
    <row r="59" spans="1:14" s="41" customFormat="1" ht="12.75" hidden="1">
      <c r="A59" s="206" t="s">
        <v>150</v>
      </c>
      <c r="B59" s="166">
        <f t="shared" si="2"/>
        <v>0</v>
      </c>
      <c r="C59" s="407"/>
      <c r="D59" s="417"/>
      <c r="E59" s="417"/>
      <c r="F59" s="417"/>
      <c r="G59" s="412"/>
      <c r="H59" s="166">
        <f t="shared" si="0"/>
        <v>0</v>
      </c>
      <c r="I59" s="407"/>
      <c r="J59" s="417"/>
      <c r="K59" s="417"/>
      <c r="L59" s="412"/>
      <c r="M59" s="249">
        <f t="shared" si="1"/>
        <v>0</v>
      </c>
      <c r="N59" s="371"/>
    </row>
    <row r="60" spans="1:14" s="41" customFormat="1" ht="12.75" hidden="1">
      <c r="A60" s="205" t="s">
        <v>151</v>
      </c>
      <c r="B60" s="34">
        <f t="shared" si="2"/>
        <v>0</v>
      </c>
      <c r="C60" s="406"/>
      <c r="D60" s="416"/>
      <c r="E60" s="416"/>
      <c r="F60" s="416"/>
      <c r="G60" s="411"/>
      <c r="H60" s="247">
        <f t="shared" si="0"/>
        <v>0</v>
      </c>
      <c r="I60" s="406"/>
      <c r="J60" s="416"/>
      <c r="K60" s="416"/>
      <c r="L60" s="411"/>
      <c r="M60" s="248">
        <f t="shared" si="1"/>
        <v>0</v>
      </c>
      <c r="N60" s="370"/>
    </row>
    <row r="61" spans="1:14" s="41" customFormat="1" ht="12.75" hidden="1">
      <c r="A61" s="206" t="s">
        <v>153</v>
      </c>
      <c r="B61" s="166">
        <f t="shared" si="2"/>
        <v>0</v>
      </c>
      <c r="C61" s="407"/>
      <c r="D61" s="417"/>
      <c r="E61" s="417"/>
      <c r="F61" s="417"/>
      <c r="G61" s="412"/>
      <c r="H61" s="166">
        <f t="shared" si="0"/>
        <v>0</v>
      </c>
      <c r="I61" s="407"/>
      <c r="J61" s="417"/>
      <c r="K61" s="417"/>
      <c r="L61" s="412"/>
      <c r="M61" s="249">
        <f t="shared" si="1"/>
        <v>0</v>
      </c>
      <c r="N61" s="371"/>
    </row>
    <row r="62" spans="1:14" s="41" customFormat="1" ht="12.75" hidden="1">
      <c r="A62" s="205" t="s">
        <v>154</v>
      </c>
      <c r="B62" s="34">
        <f t="shared" si="2"/>
        <v>0</v>
      </c>
      <c r="C62" s="406"/>
      <c r="D62" s="416"/>
      <c r="E62" s="416"/>
      <c r="F62" s="416"/>
      <c r="G62" s="411"/>
      <c r="H62" s="247">
        <f t="shared" si="0"/>
        <v>0</v>
      </c>
      <c r="I62" s="406"/>
      <c r="J62" s="416"/>
      <c r="K62" s="416"/>
      <c r="L62" s="411"/>
      <c r="M62" s="248">
        <f t="shared" si="1"/>
        <v>0</v>
      </c>
      <c r="N62" s="370"/>
    </row>
    <row r="63" spans="1:14" s="41" customFormat="1" ht="12.75">
      <c r="A63" s="206" t="s">
        <v>155</v>
      </c>
      <c r="B63" s="166">
        <f t="shared" si="2"/>
        <v>273</v>
      </c>
      <c r="C63" s="407"/>
      <c r="D63" s="417">
        <v>13</v>
      </c>
      <c r="E63" s="417">
        <v>16</v>
      </c>
      <c r="F63" s="417">
        <v>13</v>
      </c>
      <c r="G63" s="412">
        <v>4</v>
      </c>
      <c r="H63" s="166">
        <f t="shared" si="0"/>
        <v>46</v>
      </c>
      <c r="I63" s="407">
        <v>13</v>
      </c>
      <c r="J63" s="417">
        <v>14</v>
      </c>
      <c r="K63" s="417">
        <v>9</v>
      </c>
      <c r="L63" s="412">
        <v>189</v>
      </c>
      <c r="M63" s="249">
        <f t="shared" si="1"/>
        <v>225</v>
      </c>
      <c r="N63" s="371">
        <v>2</v>
      </c>
    </row>
    <row r="64" spans="1:14" s="41" customFormat="1" ht="12.75" hidden="1">
      <c r="A64" s="205" t="s">
        <v>156</v>
      </c>
      <c r="B64" s="34">
        <f t="shared" si="2"/>
        <v>0</v>
      </c>
      <c r="C64" s="406"/>
      <c r="D64" s="416"/>
      <c r="E64" s="416"/>
      <c r="F64" s="416"/>
      <c r="G64" s="411"/>
      <c r="H64" s="247">
        <f t="shared" si="0"/>
        <v>0</v>
      </c>
      <c r="I64" s="406"/>
      <c r="J64" s="416"/>
      <c r="K64" s="416"/>
      <c r="L64" s="411"/>
      <c r="M64" s="248">
        <f t="shared" si="1"/>
        <v>0</v>
      </c>
      <c r="N64" s="370"/>
    </row>
    <row r="65" spans="1:14" s="41" customFormat="1" ht="12.75" hidden="1">
      <c r="A65" s="206" t="s">
        <v>157</v>
      </c>
      <c r="B65" s="166">
        <f t="shared" si="2"/>
        <v>0</v>
      </c>
      <c r="C65" s="407"/>
      <c r="D65" s="417"/>
      <c r="E65" s="417"/>
      <c r="F65" s="417"/>
      <c r="G65" s="412"/>
      <c r="H65" s="166">
        <f t="shared" si="0"/>
        <v>0</v>
      </c>
      <c r="I65" s="407"/>
      <c r="J65" s="417"/>
      <c r="K65" s="417"/>
      <c r="L65" s="412"/>
      <c r="M65" s="249">
        <f t="shared" si="1"/>
        <v>0</v>
      </c>
      <c r="N65" s="371"/>
    </row>
    <row r="66" spans="1:14" s="41" customFormat="1" ht="12.75" hidden="1">
      <c r="A66" s="205" t="s">
        <v>55</v>
      </c>
      <c r="B66" s="34">
        <f t="shared" si="2"/>
        <v>0</v>
      </c>
      <c r="C66" s="406"/>
      <c r="D66" s="416"/>
      <c r="E66" s="416"/>
      <c r="F66" s="416"/>
      <c r="G66" s="411"/>
      <c r="H66" s="247">
        <f t="shared" si="0"/>
        <v>0</v>
      </c>
      <c r="I66" s="406"/>
      <c r="J66" s="416"/>
      <c r="K66" s="416"/>
      <c r="L66" s="411"/>
      <c r="M66" s="248">
        <f t="shared" si="1"/>
        <v>0</v>
      </c>
      <c r="N66" s="370"/>
    </row>
    <row r="67" spans="1:14" s="41" customFormat="1" ht="12.75" hidden="1">
      <c r="A67" s="206" t="s">
        <v>158</v>
      </c>
      <c r="B67" s="166">
        <f t="shared" si="2"/>
        <v>0</v>
      </c>
      <c r="C67" s="407"/>
      <c r="D67" s="417"/>
      <c r="E67" s="417"/>
      <c r="F67" s="417"/>
      <c r="G67" s="412"/>
      <c r="H67" s="166">
        <f t="shared" si="0"/>
        <v>0</v>
      </c>
      <c r="I67" s="407"/>
      <c r="J67" s="417"/>
      <c r="K67" s="417"/>
      <c r="L67" s="412"/>
      <c r="M67" s="249">
        <f t="shared" si="1"/>
        <v>0</v>
      </c>
      <c r="N67" s="371"/>
    </row>
    <row r="68" spans="1:14" s="41" customFormat="1" ht="12.75">
      <c r="A68" s="205" t="s">
        <v>159</v>
      </c>
      <c r="B68" s="34">
        <f t="shared" si="2"/>
        <v>0</v>
      </c>
      <c r="C68" s="406"/>
      <c r="D68" s="416"/>
      <c r="E68" s="416"/>
      <c r="F68" s="416"/>
      <c r="G68" s="411"/>
      <c r="H68" s="247">
        <f t="shared" si="0"/>
        <v>0</v>
      </c>
      <c r="I68" s="406"/>
      <c r="J68" s="416"/>
      <c r="K68" s="416"/>
      <c r="L68" s="411"/>
      <c r="M68" s="248">
        <f t="shared" si="1"/>
        <v>0</v>
      </c>
      <c r="N68" s="370"/>
    </row>
    <row r="69" spans="1:14" s="41" customFormat="1" ht="12.75">
      <c r="A69" s="206" t="s">
        <v>160</v>
      </c>
      <c r="B69" s="166">
        <f t="shared" si="2"/>
        <v>4</v>
      </c>
      <c r="C69" s="407"/>
      <c r="D69" s="417">
        <v>1</v>
      </c>
      <c r="E69" s="417"/>
      <c r="F69" s="417"/>
      <c r="G69" s="412"/>
      <c r="H69" s="166">
        <f aca="true" t="shared" si="3" ref="H69:H133">SUM(C69:G69)</f>
        <v>1</v>
      </c>
      <c r="I69" s="407"/>
      <c r="J69" s="417"/>
      <c r="K69" s="417">
        <v>1</v>
      </c>
      <c r="L69" s="412">
        <v>2</v>
      </c>
      <c r="M69" s="249">
        <f aca="true" t="shared" si="4" ref="M69:M133">SUM(I69:L69)</f>
        <v>3</v>
      </c>
      <c r="N69" s="371"/>
    </row>
    <row r="70" spans="1:14" s="41" customFormat="1" ht="12.75" customHeight="1">
      <c r="A70" s="205" t="s">
        <v>161</v>
      </c>
      <c r="B70" s="34">
        <f aca="true" t="shared" si="5" ref="B70:B134">H70+M70+N70</f>
        <v>0</v>
      </c>
      <c r="C70" s="406"/>
      <c r="D70" s="416"/>
      <c r="E70" s="416"/>
      <c r="F70" s="416"/>
      <c r="G70" s="411"/>
      <c r="H70" s="247">
        <f t="shared" si="3"/>
        <v>0</v>
      </c>
      <c r="I70" s="406"/>
      <c r="J70" s="416"/>
      <c r="K70" s="416"/>
      <c r="L70" s="411"/>
      <c r="M70" s="248">
        <f t="shared" si="4"/>
        <v>0</v>
      </c>
      <c r="N70" s="370"/>
    </row>
    <row r="71" spans="1:14" s="41" customFormat="1" ht="12.75" customHeight="1">
      <c r="A71" s="206" t="s">
        <v>56</v>
      </c>
      <c r="B71" s="166">
        <f t="shared" si="5"/>
        <v>1</v>
      </c>
      <c r="C71" s="407"/>
      <c r="D71" s="417"/>
      <c r="E71" s="417"/>
      <c r="F71" s="417"/>
      <c r="G71" s="412">
        <v>1</v>
      </c>
      <c r="H71" s="166">
        <f t="shared" si="3"/>
        <v>1</v>
      </c>
      <c r="I71" s="407"/>
      <c r="J71" s="417"/>
      <c r="K71" s="417"/>
      <c r="L71" s="412"/>
      <c r="M71" s="249">
        <f t="shared" si="4"/>
        <v>0</v>
      </c>
      <c r="N71" s="371"/>
    </row>
    <row r="72" spans="1:14" s="41" customFormat="1" ht="12.75" hidden="1">
      <c r="A72" s="205" t="s">
        <v>162</v>
      </c>
      <c r="B72" s="34">
        <f t="shared" si="5"/>
        <v>0</v>
      </c>
      <c r="C72" s="406"/>
      <c r="D72" s="416"/>
      <c r="E72" s="416"/>
      <c r="F72" s="416"/>
      <c r="G72" s="411"/>
      <c r="H72" s="247">
        <f t="shared" si="3"/>
        <v>0</v>
      </c>
      <c r="I72" s="406"/>
      <c r="J72" s="416"/>
      <c r="K72" s="416"/>
      <c r="L72" s="411"/>
      <c r="M72" s="248">
        <f t="shared" si="4"/>
        <v>0</v>
      </c>
      <c r="N72" s="370"/>
    </row>
    <row r="73" spans="1:14" s="41" customFormat="1" ht="12.75" hidden="1">
      <c r="A73" s="206" t="s">
        <v>164</v>
      </c>
      <c r="B73" s="166">
        <f t="shared" si="5"/>
        <v>0</v>
      </c>
      <c r="C73" s="407"/>
      <c r="D73" s="417"/>
      <c r="E73" s="417"/>
      <c r="F73" s="417"/>
      <c r="G73" s="412"/>
      <c r="H73" s="166">
        <f t="shared" si="3"/>
        <v>0</v>
      </c>
      <c r="I73" s="407"/>
      <c r="J73" s="417"/>
      <c r="K73" s="417"/>
      <c r="L73" s="412"/>
      <c r="M73" s="249">
        <f t="shared" si="4"/>
        <v>0</v>
      </c>
      <c r="N73" s="371"/>
    </row>
    <row r="74" spans="1:14" s="41" customFormat="1" ht="12.75">
      <c r="A74" s="205" t="s">
        <v>165</v>
      </c>
      <c r="B74" s="34">
        <f t="shared" si="5"/>
        <v>0</v>
      </c>
      <c r="C74" s="406"/>
      <c r="D74" s="416"/>
      <c r="E74" s="416"/>
      <c r="F74" s="416"/>
      <c r="G74" s="411"/>
      <c r="H74" s="247">
        <f t="shared" si="3"/>
        <v>0</v>
      </c>
      <c r="I74" s="406"/>
      <c r="J74" s="416"/>
      <c r="K74" s="416"/>
      <c r="L74" s="411"/>
      <c r="M74" s="248">
        <f t="shared" si="4"/>
        <v>0</v>
      </c>
      <c r="N74" s="370"/>
    </row>
    <row r="75" spans="1:14" s="41" customFormat="1" ht="12.75">
      <c r="A75" s="206" t="s">
        <v>352</v>
      </c>
      <c r="B75" s="166">
        <f t="shared" si="5"/>
        <v>18</v>
      </c>
      <c r="C75" s="407"/>
      <c r="D75" s="417"/>
      <c r="E75" s="417"/>
      <c r="F75" s="417">
        <v>1</v>
      </c>
      <c r="G75" s="412"/>
      <c r="H75" s="166">
        <f t="shared" si="3"/>
        <v>1</v>
      </c>
      <c r="I75" s="407">
        <v>3</v>
      </c>
      <c r="J75" s="417"/>
      <c r="K75" s="417">
        <v>5</v>
      </c>
      <c r="L75" s="412">
        <v>7</v>
      </c>
      <c r="M75" s="249">
        <f t="shared" si="4"/>
        <v>15</v>
      </c>
      <c r="N75" s="371">
        <v>2</v>
      </c>
    </row>
    <row r="76" spans="1:14" s="41" customFormat="1" ht="12.75">
      <c r="A76" s="205" t="s">
        <v>166</v>
      </c>
      <c r="B76" s="34">
        <f t="shared" si="5"/>
        <v>0</v>
      </c>
      <c r="C76" s="406"/>
      <c r="D76" s="416"/>
      <c r="E76" s="416"/>
      <c r="F76" s="416"/>
      <c r="G76" s="411"/>
      <c r="H76" s="247">
        <f t="shared" si="3"/>
        <v>0</v>
      </c>
      <c r="I76" s="406"/>
      <c r="J76" s="416"/>
      <c r="K76" s="416"/>
      <c r="L76" s="411"/>
      <c r="M76" s="248">
        <f t="shared" si="4"/>
        <v>0</v>
      </c>
      <c r="N76" s="370"/>
    </row>
    <row r="77" spans="1:14" s="41" customFormat="1" ht="12.75">
      <c r="A77" s="206" t="s">
        <v>167</v>
      </c>
      <c r="B77" s="166">
        <f t="shared" si="5"/>
        <v>21</v>
      </c>
      <c r="C77" s="407">
        <v>2</v>
      </c>
      <c r="D77" s="417"/>
      <c r="E77" s="417"/>
      <c r="F77" s="417"/>
      <c r="G77" s="412">
        <v>2</v>
      </c>
      <c r="H77" s="166">
        <f t="shared" si="3"/>
        <v>4</v>
      </c>
      <c r="I77" s="407">
        <v>8</v>
      </c>
      <c r="J77" s="417"/>
      <c r="K77" s="417"/>
      <c r="L77" s="412">
        <v>8</v>
      </c>
      <c r="M77" s="249">
        <f t="shared" si="4"/>
        <v>16</v>
      </c>
      <c r="N77" s="371">
        <v>1</v>
      </c>
    </row>
    <row r="78" spans="1:14" s="41" customFormat="1" ht="12.75">
      <c r="A78" s="205" t="s">
        <v>168</v>
      </c>
      <c r="B78" s="34">
        <f t="shared" si="5"/>
        <v>9</v>
      </c>
      <c r="C78" s="406"/>
      <c r="D78" s="416"/>
      <c r="E78" s="416">
        <v>2</v>
      </c>
      <c r="F78" s="416"/>
      <c r="G78" s="411"/>
      <c r="H78" s="247">
        <f t="shared" si="3"/>
        <v>2</v>
      </c>
      <c r="I78" s="406"/>
      <c r="J78" s="416">
        <v>2</v>
      </c>
      <c r="K78" s="416"/>
      <c r="L78" s="411">
        <v>5</v>
      </c>
      <c r="M78" s="248">
        <f t="shared" si="4"/>
        <v>7</v>
      </c>
      <c r="N78" s="370"/>
    </row>
    <row r="79" spans="1:14" s="41" customFormat="1" ht="12.75">
      <c r="A79" s="206" t="s">
        <v>171</v>
      </c>
      <c r="B79" s="166">
        <f t="shared" si="5"/>
        <v>1</v>
      </c>
      <c r="C79" s="407"/>
      <c r="D79" s="417"/>
      <c r="E79" s="417"/>
      <c r="F79" s="417"/>
      <c r="G79" s="412"/>
      <c r="H79" s="166">
        <f t="shared" si="3"/>
        <v>0</v>
      </c>
      <c r="I79" s="407"/>
      <c r="J79" s="417"/>
      <c r="K79" s="417"/>
      <c r="L79" s="412">
        <v>1</v>
      </c>
      <c r="M79" s="249">
        <f t="shared" si="4"/>
        <v>1</v>
      </c>
      <c r="N79" s="371"/>
    </row>
    <row r="80" spans="1:14" s="41" customFormat="1" ht="12.75">
      <c r="A80" s="205" t="s">
        <v>172</v>
      </c>
      <c r="B80" s="34">
        <f t="shared" si="5"/>
        <v>1</v>
      </c>
      <c r="C80" s="406"/>
      <c r="D80" s="416"/>
      <c r="E80" s="416"/>
      <c r="F80" s="416"/>
      <c r="G80" s="411">
        <v>1</v>
      </c>
      <c r="H80" s="247">
        <f t="shared" si="3"/>
        <v>1</v>
      </c>
      <c r="I80" s="406"/>
      <c r="J80" s="416"/>
      <c r="K80" s="416"/>
      <c r="L80" s="411"/>
      <c r="M80" s="248">
        <f t="shared" si="4"/>
        <v>0</v>
      </c>
      <c r="N80" s="370"/>
    </row>
    <row r="81" spans="1:14" s="41" customFormat="1" ht="12.75">
      <c r="A81" s="206" t="s">
        <v>173</v>
      </c>
      <c r="B81" s="166">
        <f t="shared" si="5"/>
        <v>0</v>
      </c>
      <c r="C81" s="407"/>
      <c r="D81" s="417"/>
      <c r="E81" s="417"/>
      <c r="F81" s="417"/>
      <c r="G81" s="412"/>
      <c r="H81" s="166">
        <f t="shared" si="3"/>
        <v>0</v>
      </c>
      <c r="I81" s="407"/>
      <c r="J81" s="417"/>
      <c r="K81" s="417"/>
      <c r="L81" s="412"/>
      <c r="M81" s="249">
        <f t="shared" si="4"/>
        <v>0</v>
      </c>
      <c r="N81" s="371"/>
    </row>
    <row r="82" spans="1:14" s="41" customFormat="1" ht="12.75" hidden="1">
      <c r="A82" s="205" t="s">
        <v>174</v>
      </c>
      <c r="B82" s="34">
        <f t="shared" si="5"/>
        <v>0</v>
      </c>
      <c r="C82" s="406"/>
      <c r="D82" s="416"/>
      <c r="E82" s="416"/>
      <c r="F82" s="416"/>
      <c r="G82" s="411"/>
      <c r="H82" s="247">
        <f t="shared" si="3"/>
        <v>0</v>
      </c>
      <c r="I82" s="406"/>
      <c r="J82" s="416"/>
      <c r="K82" s="416"/>
      <c r="L82" s="411"/>
      <c r="M82" s="248">
        <f t="shared" si="4"/>
        <v>0</v>
      </c>
      <c r="N82" s="370"/>
    </row>
    <row r="83" spans="1:14" s="41" customFormat="1" ht="12.75" hidden="1">
      <c r="A83" s="206" t="s">
        <v>175</v>
      </c>
      <c r="B83" s="166">
        <f t="shared" si="5"/>
        <v>0</v>
      </c>
      <c r="C83" s="407"/>
      <c r="D83" s="417"/>
      <c r="E83" s="417"/>
      <c r="F83" s="417"/>
      <c r="G83" s="412"/>
      <c r="H83" s="166">
        <f t="shared" si="3"/>
        <v>0</v>
      </c>
      <c r="I83" s="407"/>
      <c r="J83" s="417"/>
      <c r="K83" s="417"/>
      <c r="L83" s="412"/>
      <c r="M83" s="249">
        <f t="shared" si="4"/>
        <v>0</v>
      </c>
      <c r="N83" s="371"/>
    </row>
    <row r="84" spans="1:14" s="41" customFormat="1" ht="12.75">
      <c r="A84" s="205" t="s">
        <v>176</v>
      </c>
      <c r="B84" s="34">
        <f t="shared" si="5"/>
        <v>4</v>
      </c>
      <c r="C84" s="406"/>
      <c r="D84" s="416">
        <v>2</v>
      </c>
      <c r="E84" s="416"/>
      <c r="F84" s="416"/>
      <c r="G84" s="411">
        <v>1</v>
      </c>
      <c r="H84" s="247">
        <f t="shared" si="3"/>
        <v>3</v>
      </c>
      <c r="I84" s="406"/>
      <c r="J84" s="416"/>
      <c r="K84" s="416"/>
      <c r="L84" s="411">
        <v>1</v>
      </c>
      <c r="M84" s="248">
        <f t="shared" si="4"/>
        <v>1</v>
      </c>
      <c r="N84" s="370"/>
    </row>
    <row r="85" spans="1:14" s="41" customFormat="1" ht="12.75" hidden="1">
      <c r="A85" s="206" t="s">
        <v>177</v>
      </c>
      <c r="B85" s="166">
        <f t="shared" si="5"/>
        <v>0</v>
      </c>
      <c r="C85" s="407"/>
      <c r="D85" s="417"/>
      <c r="E85" s="417"/>
      <c r="F85" s="417"/>
      <c r="G85" s="412"/>
      <c r="H85" s="166">
        <f t="shared" si="3"/>
        <v>0</v>
      </c>
      <c r="I85" s="407"/>
      <c r="J85" s="417"/>
      <c r="K85" s="417"/>
      <c r="L85" s="412"/>
      <c r="M85" s="249">
        <f t="shared" si="4"/>
        <v>0</v>
      </c>
      <c r="N85" s="371"/>
    </row>
    <row r="86" spans="1:14" s="41" customFormat="1" ht="12.75" hidden="1">
      <c r="A86" s="205" t="s">
        <v>178</v>
      </c>
      <c r="B86" s="34">
        <f t="shared" si="5"/>
        <v>0</v>
      </c>
      <c r="C86" s="406"/>
      <c r="D86" s="416"/>
      <c r="E86" s="416"/>
      <c r="F86" s="416"/>
      <c r="G86" s="411"/>
      <c r="H86" s="247">
        <f t="shared" si="3"/>
        <v>0</v>
      </c>
      <c r="I86" s="406"/>
      <c r="J86" s="416"/>
      <c r="K86" s="416"/>
      <c r="L86" s="411"/>
      <c r="M86" s="248">
        <f t="shared" si="4"/>
        <v>0</v>
      </c>
      <c r="N86" s="370"/>
    </row>
    <row r="87" spans="1:14" s="41" customFormat="1" ht="12.75">
      <c r="A87" s="206" t="s">
        <v>179</v>
      </c>
      <c r="B87" s="166">
        <f t="shared" si="5"/>
        <v>0</v>
      </c>
      <c r="C87" s="407"/>
      <c r="D87" s="417"/>
      <c r="E87" s="417"/>
      <c r="F87" s="417"/>
      <c r="G87" s="412"/>
      <c r="H87" s="166">
        <f t="shared" si="3"/>
        <v>0</v>
      </c>
      <c r="I87" s="407"/>
      <c r="J87" s="417"/>
      <c r="K87" s="417"/>
      <c r="L87" s="412"/>
      <c r="M87" s="249">
        <f t="shared" si="4"/>
        <v>0</v>
      </c>
      <c r="N87" s="371"/>
    </row>
    <row r="88" spans="1:14" s="41" customFormat="1" ht="12.75">
      <c r="A88" s="205" t="s">
        <v>180</v>
      </c>
      <c r="B88" s="34">
        <f t="shared" si="5"/>
        <v>14</v>
      </c>
      <c r="C88" s="406">
        <v>1</v>
      </c>
      <c r="D88" s="416"/>
      <c r="E88" s="416">
        <v>3</v>
      </c>
      <c r="F88" s="416"/>
      <c r="G88" s="411">
        <v>2</v>
      </c>
      <c r="H88" s="247">
        <f t="shared" si="3"/>
        <v>6</v>
      </c>
      <c r="I88" s="406"/>
      <c r="J88" s="416"/>
      <c r="K88" s="416">
        <v>2</v>
      </c>
      <c r="L88" s="411">
        <v>6</v>
      </c>
      <c r="M88" s="248">
        <f t="shared" si="4"/>
        <v>8</v>
      </c>
      <c r="N88" s="370"/>
    </row>
    <row r="89" spans="1:14" s="41" customFormat="1" ht="12.75">
      <c r="A89" s="206" t="s">
        <v>181</v>
      </c>
      <c r="B89" s="166">
        <f t="shared" si="5"/>
        <v>1</v>
      </c>
      <c r="C89" s="407"/>
      <c r="D89" s="417"/>
      <c r="E89" s="417"/>
      <c r="F89" s="417"/>
      <c r="G89" s="412"/>
      <c r="H89" s="166">
        <f t="shared" si="3"/>
        <v>0</v>
      </c>
      <c r="I89" s="407"/>
      <c r="J89" s="417"/>
      <c r="K89" s="417">
        <v>1</v>
      </c>
      <c r="L89" s="412"/>
      <c r="M89" s="249">
        <f t="shared" si="4"/>
        <v>1</v>
      </c>
      <c r="N89" s="371"/>
    </row>
    <row r="90" spans="1:14" s="41" customFormat="1" ht="12.75">
      <c r="A90" s="205" t="s">
        <v>182</v>
      </c>
      <c r="B90" s="34">
        <f t="shared" si="5"/>
        <v>0</v>
      </c>
      <c r="C90" s="406"/>
      <c r="D90" s="416"/>
      <c r="E90" s="416"/>
      <c r="F90" s="416"/>
      <c r="G90" s="411"/>
      <c r="H90" s="247">
        <f t="shared" si="3"/>
        <v>0</v>
      </c>
      <c r="I90" s="406"/>
      <c r="J90" s="416"/>
      <c r="K90" s="416"/>
      <c r="L90" s="411"/>
      <c r="M90" s="248">
        <f t="shared" si="4"/>
        <v>0</v>
      </c>
      <c r="N90" s="370"/>
    </row>
    <row r="91" spans="1:14" s="41" customFormat="1" ht="12.75">
      <c r="A91" s="206" t="s">
        <v>183</v>
      </c>
      <c r="B91" s="166">
        <f t="shared" si="5"/>
        <v>12</v>
      </c>
      <c r="C91" s="407">
        <v>4</v>
      </c>
      <c r="D91" s="417">
        <v>5</v>
      </c>
      <c r="E91" s="417">
        <v>1</v>
      </c>
      <c r="F91" s="417"/>
      <c r="G91" s="412"/>
      <c r="H91" s="166">
        <f t="shared" si="3"/>
        <v>10</v>
      </c>
      <c r="I91" s="407">
        <v>1</v>
      </c>
      <c r="J91" s="417"/>
      <c r="K91" s="417"/>
      <c r="L91" s="412">
        <v>1</v>
      </c>
      <c r="M91" s="249">
        <f t="shared" si="4"/>
        <v>2</v>
      </c>
      <c r="N91" s="371"/>
    </row>
    <row r="92" spans="1:14" s="41" customFormat="1" ht="12.75">
      <c r="A92" s="205" t="s">
        <v>184</v>
      </c>
      <c r="B92" s="34">
        <f t="shared" si="5"/>
        <v>0</v>
      </c>
      <c r="C92" s="406"/>
      <c r="D92" s="416"/>
      <c r="E92" s="416"/>
      <c r="F92" s="416"/>
      <c r="G92" s="411"/>
      <c r="H92" s="247">
        <f t="shared" si="3"/>
        <v>0</v>
      </c>
      <c r="I92" s="406"/>
      <c r="J92" s="416"/>
      <c r="K92" s="416"/>
      <c r="L92" s="411"/>
      <c r="M92" s="248">
        <f t="shared" si="4"/>
        <v>0</v>
      </c>
      <c r="N92" s="370"/>
    </row>
    <row r="93" spans="1:14" s="41" customFormat="1" ht="12.75">
      <c r="A93" s="206" t="s">
        <v>185</v>
      </c>
      <c r="B93" s="166">
        <f t="shared" si="5"/>
        <v>1</v>
      </c>
      <c r="C93" s="407"/>
      <c r="D93" s="417">
        <v>1</v>
      </c>
      <c r="E93" s="417"/>
      <c r="F93" s="417"/>
      <c r="G93" s="412"/>
      <c r="H93" s="166">
        <f t="shared" si="3"/>
        <v>1</v>
      </c>
      <c r="I93" s="407"/>
      <c r="J93" s="417"/>
      <c r="K93" s="417"/>
      <c r="L93" s="412"/>
      <c r="M93" s="249">
        <f t="shared" si="4"/>
        <v>0</v>
      </c>
      <c r="N93" s="371"/>
    </row>
    <row r="94" spans="1:14" s="41" customFormat="1" ht="12.75">
      <c r="A94" s="205" t="s">
        <v>186</v>
      </c>
      <c r="B94" s="34">
        <f t="shared" si="5"/>
        <v>0</v>
      </c>
      <c r="C94" s="406"/>
      <c r="D94" s="416"/>
      <c r="E94" s="416"/>
      <c r="F94" s="416"/>
      <c r="G94" s="411"/>
      <c r="H94" s="247">
        <f t="shared" si="3"/>
        <v>0</v>
      </c>
      <c r="I94" s="406"/>
      <c r="J94" s="416"/>
      <c r="K94" s="416"/>
      <c r="L94" s="411"/>
      <c r="M94" s="248">
        <f t="shared" si="4"/>
        <v>0</v>
      </c>
      <c r="N94" s="370"/>
    </row>
    <row r="95" spans="1:14" s="41" customFormat="1" ht="12.75">
      <c r="A95" s="206" t="s">
        <v>187</v>
      </c>
      <c r="B95" s="166">
        <f t="shared" si="5"/>
        <v>2</v>
      </c>
      <c r="C95" s="407"/>
      <c r="D95" s="417"/>
      <c r="E95" s="417"/>
      <c r="F95" s="417"/>
      <c r="G95" s="412"/>
      <c r="H95" s="166">
        <f t="shared" si="3"/>
        <v>0</v>
      </c>
      <c r="I95" s="407"/>
      <c r="J95" s="417"/>
      <c r="K95" s="417"/>
      <c r="L95" s="412">
        <v>1</v>
      </c>
      <c r="M95" s="249">
        <f t="shared" si="4"/>
        <v>1</v>
      </c>
      <c r="N95" s="371">
        <v>1</v>
      </c>
    </row>
    <row r="96" spans="1:14" s="41" customFormat="1" ht="12.75">
      <c r="A96" s="205" t="s">
        <v>188</v>
      </c>
      <c r="B96" s="34">
        <f t="shared" si="5"/>
        <v>0</v>
      </c>
      <c r="C96" s="406"/>
      <c r="D96" s="416"/>
      <c r="E96" s="416"/>
      <c r="F96" s="416"/>
      <c r="G96" s="411"/>
      <c r="H96" s="247">
        <f t="shared" si="3"/>
        <v>0</v>
      </c>
      <c r="I96" s="406"/>
      <c r="J96" s="416"/>
      <c r="K96" s="416"/>
      <c r="L96" s="411"/>
      <c r="M96" s="248">
        <f t="shared" si="4"/>
        <v>0</v>
      </c>
      <c r="N96" s="370"/>
    </row>
    <row r="97" spans="1:14" s="41" customFormat="1" ht="12.75">
      <c r="A97" s="206" t="s">
        <v>189</v>
      </c>
      <c r="B97" s="166">
        <f t="shared" si="5"/>
        <v>3</v>
      </c>
      <c r="C97" s="407"/>
      <c r="D97" s="417">
        <v>1</v>
      </c>
      <c r="E97" s="417"/>
      <c r="F97" s="417"/>
      <c r="G97" s="412">
        <v>1</v>
      </c>
      <c r="H97" s="166">
        <f t="shared" si="3"/>
        <v>2</v>
      </c>
      <c r="I97" s="407"/>
      <c r="J97" s="417"/>
      <c r="K97" s="417"/>
      <c r="L97" s="412">
        <v>1</v>
      </c>
      <c r="M97" s="249">
        <f t="shared" si="4"/>
        <v>1</v>
      </c>
      <c r="N97" s="371"/>
    </row>
    <row r="98" spans="1:14" s="41" customFormat="1" ht="12.75">
      <c r="A98" s="205" t="s">
        <v>190</v>
      </c>
      <c r="B98" s="34">
        <f t="shared" si="5"/>
        <v>1</v>
      </c>
      <c r="C98" s="406"/>
      <c r="D98" s="416"/>
      <c r="E98" s="416"/>
      <c r="F98" s="416"/>
      <c r="G98" s="411"/>
      <c r="H98" s="247">
        <f t="shared" si="3"/>
        <v>0</v>
      </c>
      <c r="I98" s="406"/>
      <c r="J98" s="416"/>
      <c r="K98" s="416">
        <v>1</v>
      </c>
      <c r="L98" s="411"/>
      <c r="M98" s="248">
        <f t="shared" si="4"/>
        <v>1</v>
      </c>
      <c r="N98" s="370"/>
    </row>
    <row r="99" spans="1:14" s="41" customFormat="1" ht="12.75">
      <c r="A99" s="206" t="s">
        <v>57</v>
      </c>
      <c r="B99" s="166">
        <f t="shared" si="5"/>
        <v>2</v>
      </c>
      <c r="C99" s="407"/>
      <c r="D99" s="417"/>
      <c r="E99" s="417"/>
      <c r="F99" s="417"/>
      <c r="G99" s="412"/>
      <c r="H99" s="166">
        <f t="shared" si="3"/>
        <v>0</v>
      </c>
      <c r="I99" s="407"/>
      <c r="J99" s="417"/>
      <c r="K99" s="417">
        <v>2</v>
      </c>
      <c r="L99" s="412"/>
      <c r="M99" s="249">
        <f t="shared" si="4"/>
        <v>2</v>
      </c>
      <c r="N99" s="371"/>
    </row>
    <row r="100" spans="1:14" s="41" customFormat="1" ht="12.75">
      <c r="A100" s="205" t="s">
        <v>360</v>
      </c>
      <c r="B100" s="34">
        <f t="shared" si="5"/>
        <v>2</v>
      </c>
      <c r="C100" s="427"/>
      <c r="D100" s="428"/>
      <c r="E100" s="428"/>
      <c r="F100" s="428"/>
      <c r="G100" s="429"/>
      <c r="H100" s="34">
        <f t="shared" si="3"/>
        <v>0</v>
      </c>
      <c r="I100" s="427"/>
      <c r="J100" s="428"/>
      <c r="K100" s="428">
        <v>1</v>
      </c>
      <c r="L100" s="429">
        <v>1</v>
      </c>
      <c r="M100" s="430">
        <f t="shared" si="4"/>
        <v>2</v>
      </c>
      <c r="N100" s="370"/>
    </row>
    <row r="101" spans="1:14" s="41" customFormat="1" ht="12.75" hidden="1">
      <c r="A101" s="205" t="s">
        <v>191</v>
      </c>
      <c r="B101" s="34">
        <f t="shared" si="5"/>
        <v>0</v>
      </c>
      <c r="C101" s="406"/>
      <c r="D101" s="416"/>
      <c r="E101" s="416"/>
      <c r="F101" s="416"/>
      <c r="G101" s="411"/>
      <c r="H101" s="247">
        <f t="shared" si="3"/>
        <v>0</v>
      </c>
      <c r="I101" s="406"/>
      <c r="J101" s="416"/>
      <c r="K101" s="416"/>
      <c r="L101" s="411"/>
      <c r="M101" s="248">
        <f t="shared" si="4"/>
        <v>0</v>
      </c>
      <c r="N101" s="370"/>
    </row>
    <row r="102" spans="1:14" s="41" customFormat="1" ht="12.75">
      <c r="A102" s="206" t="s">
        <v>192</v>
      </c>
      <c r="B102" s="166">
        <f t="shared" si="5"/>
        <v>1</v>
      </c>
      <c r="C102" s="407"/>
      <c r="D102" s="417"/>
      <c r="E102" s="417"/>
      <c r="F102" s="417"/>
      <c r="G102" s="412"/>
      <c r="H102" s="166">
        <f t="shared" si="3"/>
        <v>0</v>
      </c>
      <c r="I102" s="407">
        <v>1</v>
      </c>
      <c r="J102" s="417"/>
      <c r="K102" s="417"/>
      <c r="L102" s="412"/>
      <c r="M102" s="249">
        <f t="shared" si="4"/>
        <v>1</v>
      </c>
      <c r="N102" s="371"/>
    </row>
    <row r="103" spans="1:14" s="41" customFormat="1" ht="12.75">
      <c r="A103" s="205" t="s">
        <v>193</v>
      </c>
      <c r="B103" s="34">
        <f t="shared" si="5"/>
        <v>0</v>
      </c>
      <c r="C103" s="406"/>
      <c r="D103" s="416"/>
      <c r="E103" s="416"/>
      <c r="F103" s="416"/>
      <c r="G103" s="411"/>
      <c r="H103" s="247">
        <f t="shared" si="3"/>
        <v>0</v>
      </c>
      <c r="I103" s="406"/>
      <c r="J103" s="416"/>
      <c r="K103" s="416"/>
      <c r="L103" s="411"/>
      <c r="M103" s="248">
        <f t="shared" si="4"/>
        <v>0</v>
      </c>
      <c r="N103" s="370"/>
    </row>
    <row r="104" spans="1:14" s="41" customFormat="1" ht="12.75" hidden="1">
      <c r="A104" s="206" t="s">
        <v>194</v>
      </c>
      <c r="B104" s="166">
        <f t="shared" si="5"/>
        <v>0</v>
      </c>
      <c r="C104" s="407"/>
      <c r="D104" s="417"/>
      <c r="E104" s="417"/>
      <c r="F104" s="417"/>
      <c r="G104" s="412"/>
      <c r="H104" s="166">
        <f t="shared" si="3"/>
        <v>0</v>
      </c>
      <c r="I104" s="407"/>
      <c r="J104" s="417"/>
      <c r="K104" s="417"/>
      <c r="L104" s="412"/>
      <c r="M104" s="249">
        <f t="shared" si="4"/>
        <v>0</v>
      </c>
      <c r="N104" s="371"/>
    </row>
    <row r="105" spans="1:14" s="41" customFormat="1" ht="12.75" hidden="1">
      <c r="A105" s="205" t="s">
        <v>195</v>
      </c>
      <c r="B105" s="34">
        <f t="shared" si="5"/>
        <v>0</v>
      </c>
      <c r="C105" s="406"/>
      <c r="D105" s="416"/>
      <c r="E105" s="416"/>
      <c r="F105" s="416"/>
      <c r="G105" s="411"/>
      <c r="H105" s="247">
        <f t="shared" si="3"/>
        <v>0</v>
      </c>
      <c r="I105" s="406"/>
      <c r="J105" s="416"/>
      <c r="K105" s="416"/>
      <c r="L105" s="411"/>
      <c r="M105" s="248">
        <f t="shared" si="4"/>
        <v>0</v>
      </c>
      <c r="N105" s="370"/>
    </row>
    <row r="106" spans="1:14" s="41" customFormat="1" ht="12.75">
      <c r="A106" s="206" t="s">
        <v>196</v>
      </c>
      <c r="B106" s="166">
        <f t="shared" si="5"/>
        <v>9</v>
      </c>
      <c r="C106" s="407"/>
      <c r="D106" s="417"/>
      <c r="E106" s="417">
        <v>4</v>
      </c>
      <c r="F106" s="417"/>
      <c r="G106" s="412"/>
      <c r="H106" s="166">
        <f t="shared" si="3"/>
        <v>4</v>
      </c>
      <c r="I106" s="407"/>
      <c r="J106" s="417"/>
      <c r="K106" s="417"/>
      <c r="L106" s="412">
        <v>5</v>
      </c>
      <c r="M106" s="249">
        <f t="shared" si="4"/>
        <v>5</v>
      </c>
      <c r="N106" s="371"/>
    </row>
    <row r="107" spans="1:14" s="41" customFormat="1" ht="12.75">
      <c r="A107" s="205" t="s">
        <v>197</v>
      </c>
      <c r="B107" s="34">
        <f t="shared" si="5"/>
        <v>1</v>
      </c>
      <c r="C107" s="406"/>
      <c r="D107" s="416"/>
      <c r="E107" s="416"/>
      <c r="F107" s="416"/>
      <c r="G107" s="411"/>
      <c r="H107" s="247">
        <f t="shared" si="3"/>
        <v>0</v>
      </c>
      <c r="I107" s="406"/>
      <c r="J107" s="416"/>
      <c r="K107" s="416">
        <v>1</v>
      </c>
      <c r="L107" s="411"/>
      <c r="M107" s="248">
        <f t="shared" si="4"/>
        <v>1</v>
      </c>
      <c r="N107" s="370"/>
    </row>
    <row r="108" spans="1:14" s="41" customFormat="1" ht="12.75">
      <c r="A108" s="206" t="s">
        <v>198</v>
      </c>
      <c r="B108" s="166">
        <f t="shared" si="5"/>
        <v>2</v>
      </c>
      <c r="C108" s="407"/>
      <c r="D108" s="417"/>
      <c r="E108" s="417">
        <v>1</v>
      </c>
      <c r="F108" s="417"/>
      <c r="G108" s="412"/>
      <c r="H108" s="166">
        <f t="shared" si="3"/>
        <v>1</v>
      </c>
      <c r="I108" s="407"/>
      <c r="J108" s="417"/>
      <c r="K108" s="417"/>
      <c r="L108" s="412">
        <v>1</v>
      </c>
      <c r="M108" s="249">
        <f t="shared" si="4"/>
        <v>1</v>
      </c>
      <c r="N108" s="371"/>
    </row>
    <row r="109" spans="1:14" s="41" customFormat="1" ht="12.75">
      <c r="A109" s="205" t="s">
        <v>203</v>
      </c>
      <c r="B109" s="34">
        <f t="shared" si="5"/>
        <v>3</v>
      </c>
      <c r="C109" s="406"/>
      <c r="D109" s="416"/>
      <c r="E109" s="416"/>
      <c r="F109" s="416"/>
      <c r="G109" s="411"/>
      <c r="H109" s="247">
        <f t="shared" si="3"/>
        <v>0</v>
      </c>
      <c r="I109" s="406"/>
      <c r="J109" s="416"/>
      <c r="K109" s="416"/>
      <c r="L109" s="411">
        <v>3</v>
      </c>
      <c r="M109" s="248">
        <f t="shared" si="4"/>
        <v>3</v>
      </c>
      <c r="N109" s="370"/>
    </row>
    <row r="110" spans="1:14" s="41" customFormat="1" ht="12.75" hidden="1">
      <c r="A110" s="206" t="s">
        <v>204</v>
      </c>
      <c r="B110" s="166">
        <f t="shared" si="5"/>
        <v>0</v>
      </c>
      <c r="C110" s="407"/>
      <c r="D110" s="417"/>
      <c r="E110" s="417"/>
      <c r="F110" s="417"/>
      <c r="G110" s="412"/>
      <c r="H110" s="166">
        <f t="shared" si="3"/>
        <v>0</v>
      </c>
      <c r="I110" s="407"/>
      <c r="J110" s="417"/>
      <c r="K110" s="417"/>
      <c r="L110" s="412"/>
      <c r="M110" s="249">
        <f t="shared" si="4"/>
        <v>0</v>
      </c>
      <c r="N110" s="371"/>
    </row>
    <row r="111" spans="1:14" s="41" customFormat="1" ht="12.75" hidden="1">
      <c r="A111" s="205" t="s">
        <v>205</v>
      </c>
      <c r="B111" s="34">
        <f t="shared" si="5"/>
        <v>0</v>
      </c>
      <c r="C111" s="406"/>
      <c r="D111" s="416"/>
      <c r="E111" s="416"/>
      <c r="F111" s="416"/>
      <c r="G111" s="411"/>
      <c r="H111" s="247">
        <f t="shared" si="3"/>
        <v>0</v>
      </c>
      <c r="I111" s="406"/>
      <c r="J111" s="416"/>
      <c r="K111" s="416"/>
      <c r="L111" s="411"/>
      <c r="M111" s="248">
        <f t="shared" si="4"/>
        <v>0</v>
      </c>
      <c r="N111" s="370"/>
    </row>
    <row r="112" spans="1:14" s="41" customFormat="1" ht="12.75" hidden="1">
      <c r="A112" s="206" t="s">
        <v>206</v>
      </c>
      <c r="B112" s="166">
        <f t="shared" si="5"/>
        <v>0</v>
      </c>
      <c r="C112" s="407"/>
      <c r="D112" s="417"/>
      <c r="E112" s="417"/>
      <c r="F112" s="417"/>
      <c r="G112" s="412"/>
      <c r="H112" s="166">
        <f t="shared" si="3"/>
        <v>0</v>
      </c>
      <c r="I112" s="407"/>
      <c r="J112" s="417"/>
      <c r="K112" s="417"/>
      <c r="L112" s="412"/>
      <c r="M112" s="249">
        <f t="shared" si="4"/>
        <v>0</v>
      </c>
      <c r="N112" s="371"/>
    </row>
    <row r="113" spans="1:14" s="41" customFormat="1" ht="12.75" hidden="1">
      <c r="A113" s="205" t="s">
        <v>207</v>
      </c>
      <c r="B113" s="34">
        <f t="shared" si="5"/>
        <v>0</v>
      </c>
      <c r="C113" s="406"/>
      <c r="D113" s="416"/>
      <c r="E113" s="416"/>
      <c r="F113" s="416"/>
      <c r="G113" s="411"/>
      <c r="H113" s="247">
        <f t="shared" si="3"/>
        <v>0</v>
      </c>
      <c r="I113" s="406"/>
      <c r="J113" s="416"/>
      <c r="K113" s="416"/>
      <c r="L113" s="411"/>
      <c r="M113" s="248">
        <f t="shared" si="4"/>
        <v>0</v>
      </c>
      <c r="N113" s="370"/>
    </row>
    <row r="114" spans="1:14" s="41" customFormat="1" ht="12" customHeight="1">
      <c r="A114" s="206" t="s">
        <v>208</v>
      </c>
      <c r="B114" s="166">
        <f t="shared" si="5"/>
        <v>0</v>
      </c>
      <c r="C114" s="407"/>
      <c r="D114" s="417"/>
      <c r="E114" s="417"/>
      <c r="F114" s="417"/>
      <c r="G114" s="412"/>
      <c r="H114" s="166">
        <f t="shared" si="3"/>
        <v>0</v>
      </c>
      <c r="I114" s="407"/>
      <c r="J114" s="417"/>
      <c r="K114" s="417"/>
      <c r="L114" s="412"/>
      <c r="M114" s="249">
        <f t="shared" si="4"/>
        <v>0</v>
      </c>
      <c r="N114" s="371"/>
    </row>
    <row r="115" spans="1:14" s="41" customFormat="1" ht="12.75" hidden="1">
      <c r="A115" s="205" t="s">
        <v>209</v>
      </c>
      <c r="B115" s="34">
        <f t="shared" si="5"/>
        <v>0</v>
      </c>
      <c r="C115" s="406"/>
      <c r="D115" s="416"/>
      <c r="E115" s="416"/>
      <c r="F115" s="416"/>
      <c r="G115" s="411"/>
      <c r="H115" s="247">
        <f t="shared" si="3"/>
        <v>0</v>
      </c>
      <c r="I115" s="406"/>
      <c r="J115" s="416"/>
      <c r="K115" s="416"/>
      <c r="L115" s="411"/>
      <c r="M115" s="248">
        <f t="shared" si="4"/>
        <v>0</v>
      </c>
      <c r="N115" s="370"/>
    </row>
    <row r="116" spans="1:14" s="41" customFormat="1" ht="12.75" hidden="1">
      <c r="A116" s="206" t="s">
        <v>58</v>
      </c>
      <c r="B116" s="166">
        <f t="shared" si="5"/>
        <v>0</v>
      </c>
      <c r="C116" s="407"/>
      <c r="D116" s="417"/>
      <c r="E116" s="417"/>
      <c r="F116" s="417"/>
      <c r="G116" s="412"/>
      <c r="H116" s="166">
        <f t="shared" si="3"/>
        <v>0</v>
      </c>
      <c r="I116" s="407"/>
      <c r="J116" s="417"/>
      <c r="K116" s="417"/>
      <c r="L116" s="412"/>
      <c r="M116" s="249">
        <f t="shared" si="4"/>
        <v>0</v>
      </c>
      <c r="N116" s="371"/>
    </row>
    <row r="117" spans="1:14" s="41" customFormat="1" ht="12.75">
      <c r="A117" s="205" t="s">
        <v>211</v>
      </c>
      <c r="B117" s="34">
        <f t="shared" si="5"/>
        <v>5</v>
      </c>
      <c r="C117" s="406"/>
      <c r="D117" s="416"/>
      <c r="E117" s="416"/>
      <c r="F117" s="416"/>
      <c r="G117" s="411"/>
      <c r="H117" s="247">
        <f t="shared" si="3"/>
        <v>0</v>
      </c>
      <c r="I117" s="406">
        <v>1</v>
      </c>
      <c r="J117" s="416"/>
      <c r="K117" s="416"/>
      <c r="L117" s="411">
        <v>4</v>
      </c>
      <c r="M117" s="248">
        <f t="shared" si="4"/>
        <v>5</v>
      </c>
      <c r="N117" s="370"/>
    </row>
    <row r="118" spans="1:14" s="41" customFormat="1" ht="12.75" hidden="1">
      <c r="A118" s="206" t="s">
        <v>212</v>
      </c>
      <c r="B118" s="166">
        <f t="shared" si="5"/>
        <v>0</v>
      </c>
      <c r="C118" s="407"/>
      <c r="D118" s="417"/>
      <c r="E118" s="417"/>
      <c r="F118" s="417"/>
      <c r="G118" s="412"/>
      <c r="H118" s="166">
        <f t="shared" si="3"/>
        <v>0</v>
      </c>
      <c r="I118" s="407"/>
      <c r="J118" s="417"/>
      <c r="K118" s="417"/>
      <c r="L118" s="412"/>
      <c r="M118" s="249">
        <f t="shared" si="4"/>
        <v>0</v>
      </c>
      <c r="N118" s="371"/>
    </row>
    <row r="119" spans="1:14" s="41" customFormat="1" ht="12.75" hidden="1">
      <c r="A119" s="205" t="s">
        <v>213</v>
      </c>
      <c r="B119" s="34">
        <f t="shared" si="5"/>
        <v>0</v>
      </c>
      <c r="C119" s="406"/>
      <c r="D119" s="416"/>
      <c r="E119" s="416"/>
      <c r="F119" s="416"/>
      <c r="G119" s="411"/>
      <c r="H119" s="247">
        <f t="shared" si="3"/>
        <v>0</v>
      </c>
      <c r="I119" s="406"/>
      <c r="J119" s="416"/>
      <c r="K119" s="416"/>
      <c r="L119" s="411"/>
      <c r="M119" s="248">
        <f t="shared" si="4"/>
        <v>0</v>
      </c>
      <c r="N119" s="370"/>
    </row>
    <row r="120" spans="1:14" s="41" customFormat="1" ht="12.75" hidden="1">
      <c r="A120" s="206" t="s">
        <v>214</v>
      </c>
      <c r="B120" s="166">
        <f t="shared" si="5"/>
        <v>0</v>
      </c>
      <c r="C120" s="407"/>
      <c r="D120" s="417"/>
      <c r="E120" s="417"/>
      <c r="F120" s="417"/>
      <c r="G120" s="412"/>
      <c r="H120" s="166">
        <f t="shared" si="3"/>
        <v>0</v>
      </c>
      <c r="I120" s="407"/>
      <c r="J120" s="417"/>
      <c r="K120" s="417"/>
      <c r="L120" s="412"/>
      <c r="M120" s="249">
        <f t="shared" si="4"/>
        <v>0</v>
      </c>
      <c r="N120" s="371"/>
    </row>
    <row r="121" spans="1:14" s="41" customFormat="1" ht="12.75" hidden="1">
      <c r="A121" s="205" t="s">
        <v>215</v>
      </c>
      <c r="B121" s="34">
        <f t="shared" si="5"/>
        <v>0</v>
      </c>
      <c r="C121" s="406"/>
      <c r="D121" s="416"/>
      <c r="E121" s="416"/>
      <c r="F121" s="416"/>
      <c r="G121" s="411"/>
      <c r="H121" s="247">
        <f t="shared" si="3"/>
        <v>0</v>
      </c>
      <c r="I121" s="406"/>
      <c r="J121" s="416"/>
      <c r="K121" s="416"/>
      <c r="L121" s="411"/>
      <c r="M121" s="248">
        <f t="shared" si="4"/>
        <v>0</v>
      </c>
      <c r="N121" s="370"/>
    </row>
    <row r="122" spans="1:14" s="41" customFormat="1" ht="12.75">
      <c r="A122" s="206" t="s">
        <v>216</v>
      </c>
      <c r="B122" s="166">
        <f t="shared" si="5"/>
        <v>2</v>
      </c>
      <c r="C122" s="407"/>
      <c r="D122" s="417"/>
      <c r="E122" s="417"/>
      <c r="F122" s="417"/>
      <c r="G122" s="412"/>
      <c r="H122" s="166">
        <f t="shared" si="3"/>
        <v>0</v>
      </c>
      <c r="I122" s="407"/>
      <c r="J122" s="417">
        <v>1</v>
      </c>
      <c r="K122" s="417"/>
      <c r="L122" s="412"/>
      <c r="M122" s="249">
        <f t="shared" si="4"/>
        <v>1</v>
      </c>
      <c r="N122" s="371">
        <v>1</v>
      </c>
    </row>
    <row r="123" spans="1:14" s="41" customFormat="1" ht="12.75" hidden="1">
      <c r="A123" s="205" t="s">
        <v>217</v>
      </c>
      <c r="B123" s="34">
        <f t="shared" si="5"/>
        <v>0</v>
      </c>
      <c r="C123" s="406"/>
      <c r="D123" s="416"/>
      <c r="E123" s="416"/>
      <c r="F123" s="416"/>
      <c r="G123" s="411"/>
      <c r="H123" s="247">
        <f t="shared" si="3"/>
        <v>0</v>
      </c>
      <c r="I123" s="406"/>
      <c r="J123" s="416"/>
      <c r="K123" s="416"/>
      <c r="L123" s="411"/>
      <c r="M123" s="248">
        <f t="shared" si="4"/>
        <v>0</v>
      </c>
      <c r="N123" s="370"/>
    </row>
    <row r="124" spans="1:14" s="41" customFormat="1" ht="12.75" hidden="1">
      <c r="A124" s="206" t="s">
        <v>218</v>
      </c>
      <c r="B124" s="166">
        <f t="shared" si="5"/>
        <v>0</v>
      </c>
      <c r="C124" s="407"/>
      <c r="D124" s="417"/>
      <c r="E124" s="417"/>
      <c r="F124" s="417"/>
      <c r="G124" s="412"/>
      <c r="H124" s="166">
        <f t="shared" si="3"/>
        <v>0</v>
      </c>
      <c r="I124" s="407"/>
      <c r="J124" s="417"/>
      <c r="K124" s="417"/>
      <c r="L124" s="412"/>
      <c r="M124" s="249">
        <f t="shared" si="4"/>
        <v>0</v>
      </c>
      <c r="N124" s="371"/>
    </row>
    <row r="125" spans="1:14" s="41" customFormat="1" ht="12.75">
      <c r="A125" s="205" t="s">
        <v>219</v>
      </c>
      <c r="B125" s="34">
        <f t="shared" si="5"/>
        <v>123</v>
      </c>
      <c r="C125" s="406"/>
      <c r="D125" s="416">
        <v>6</v>
      </c>
      <c r="E125" s="416">
        <v>56</v>
      </c>
      <c r="F125" s="416"/>
      <c r="G125" s="411">
        <v>2</v>
      </c>
      <c r="H125" s="247">
        <f t="shared" si="3"/>
        <v>64</v>
      </c>
      <c r="I125" s="406">
        <v>12</v>
      </c>
      <c r="J125" s="416">
        <v>3</v>
      </c>
      <c r="K125" s="416">
        <v>27</v>
      </c>
      <c r="L125" s="411">
        <v>15</v>
      </c>
      <c r="M125" s="248">
        <f t="shared" si="4"/>
        <v>57</v>
      </c>
      <c r="N125" s="370">
        <v>2</v>
      </c>
    </row>
    <row r="126" spans="1:14" s="41" customFormat="1" ht="12.75">
      <c r="A126" s="206" t="s">
        <v>220</v>
      </c>
      <c r="B126" s="166">
        <f t="shared" si="5"/>
        <v>0</v>
      </c>
      <c r="C126" s="407"/>
      <c r="D126" s="417"/>
      <c r="E126" s="417"/>
      <c r="F126" s="417"/>
      <c r="G126" s="412"/>
      <c r="H126" s="166">
        <f t="shared" si="3"/>
        <v>0</v>
      </c>
      <c r="I126" s="407"/>
      <c r="J126" s="417"/>
      <c r="K126" s="417"/>
      <c r="L126" s="412"/>
      <c r="M126" s="249">
        <f t="shared" si="4"/>
        <v>0</v>
      </c>
      <c r="N126" s="371"/>
    </row>
    <row r="127" spans="1:14" s="41" customFormat="1" ht="11.25" customHeight="1">
      <c r="A127" s="205" t="s">
        <v>221</v>
      </c>
      <c r="B127" s="34">
        <f t="shared" si="5"/>
        <v>20</v>
      </c>
      <c r="C127" s="406"/>
      <c r="D127" s="416">
        <v>7</v>
      </c>
      <c r="E127" s="416"/>
      <c r="F127" s="416"/>
      <c r="G127" s="411">
        <v>2</v>
      </c>
      <c r="H127" s="247">
        <f t="shared" si="3"/>
        <v>9</v>
      </c>
      <c r="I127" s="406"/>
      <c r="J127" s="416"/>
      <c r="K127" s="416">
        <v>7</v>
      </c>
      <c r="L127" s="411">
        <v>4</v>
      </c>
      <c r="M127" s="248">
        <f t="shared" si="4"/>
        <v>11</v>
      </c>
      <c r="N127" s="370"/>
    </row>
    <row r="128" spans="1:14" s="41" customFormat="1" ht="12.75" hidden="1">
      <c r="A128" s="206" t="s">
        <v>222</v>
      </c>
      <c r="B128" s="166">
        <f t="shared" si="5"/>
        <v>0</v>
      </c>
      <c r="C128" s="407"/>
      <c r="D128" s="417"/>
      <c r="E128" s="417"/>
      <c r="F128" s="417"/>
      <c r="G128" s="412"/>
      <c r="H128" s="166">
        <f t="shared" si="3"/>
        <v>0</v>
      </c>
      <c r="I128" s="407"/>
      <c r="J128" s="417"/>
      <c r="K128" s="417"/>
      <c r="L128" s="412"/>
      <c r="M128" s="249">
        <f t="shared" si="4"/>
        <v>0</v>
      </c>
      <c r="N128" s="371"/>
    </row>
    <row r="129" spans="1:14" s="41" customFormat="1" ht="12.75" hidden="1">
      <c r="A129" s="205" t="s">
        <v>223</v>
      </c>
      <c r="B129" s="34">
        <f t="shared" si="5"/>
        <v>0</v>
      </c>
      <c r="C129" s="406"/>
      <c r="D129" s="416"/>
      <c r="E129" s="416"/>
      <c r="F129" s="416"/>
      <c r="G129" s="411"/>
      <c r="H129" s="247">
        <f t="shared" si="3"/>
        <v>0</v>
      </c>
      <c r="I129" s="406"/>
      <c r="J129" s="416"/>
      <c r="K129" s="416"/>
      <c r="L129" s="411"/>
      <c r="M129" s="248">
        <f t="shared" si="4"/>
        <v>0</v>
      </c>
      <c r="N129" s="370"/>
    </row>
    <row r="130" spans="1:14" s="41" customFormat="1" ht="12.75">
      <c r="A130" s="206" t="s">
        <v>224</v>
      </c>
      <c r="B130" s="166">
        <f t="shared" si="5"/>
        <v>0</v>
      </c>
      <c r="C130" s="407"/>
      <c r="D130" s="417"/>
      <c r="E130" s="417"/>
      <c r="F130" s="417"/>
      <c r="G130" s="412"/>
      <c r="H130" s="166">
        <f t="shared" si="3"/>
        <v>0</v>
      </c>
      <c r="I130" s="407"/>
      <c r="J130" s="417"/>
      <c r="K130" s="417"/>
      <c r="L130" s="412"/>
      <c r="M130" s="249">
        <f t="shared" si="4"/>
        <v>0</v>
      </c>
      <c r="N130" s="371"/>
    </row>
    <row r="131" spans="1:14" s="41" customFormat="1" ht="12.75">
      <c r="A131" s="205" t="s">
        <v>225</v>
      </c>
      <c r="B131" s="34">
        <f t="shared" si="5"/>
        <v>1</v>
      </c>
      <c r="C131" s="406"/>
      <c r="D131" s="416"/>
      <c r="E131" s="416"/>
      <c r="F131" s="416"/>
      <c r="G131" s="411">
        <v>1</v>
      </c>
      <c r="H131" s="247">
        <f t="shared" si="3"/>
        <v>1</v>
      </c>
      <c r="I131" s="406"/>
      <c r="J131" s="416"/>
      <c r="K131" s="416"/>
      <c r="L131" s="411"/>
      <c r="M131" s="248">
        <f t="shared" si="4"/>
        <v>0</v>
      </c>
      <c r="N131" s="370"/>
    </row>
    <row r="132" spans="1:14" s="41" customFormat="1" ht="12.75">
      <c r="A132" s="206" t="s">
        <v>226</v>
      </c>
      <c r="B132" s="166">
        <f t="shared" si="5"/>
        <v>0</v>
      </c>
      <c r="C132" s="407"/>
      <c r="D132" s="417"/>
      <c r="E132" s="417"/>
      <c r="F132" s="417"/>
      <c r="G132" s="412"/>
      <c r="H132" s="166">
        <f t="shared" si="3"/>
        <v>0</v>
      </c>
      <c r="I132" s="407"/>
      <c r="J132" s="417"/>
      <c r="K132" s="417"/>
      <c r="L132" s="412"/>
      <c r="M132" s="249">
        <f t="shared" si="4"/>
        <v>0</v>
      </c>
      <c r="N132" s="371"/>
    </row>
    <row r="133" spans="1:14" s="41" customFormat="1" ht="12.75">
      <c r="A133" s="205" t="s">
        <v>227</v>
      </c>
      <c r="B133" s="34">
        <f t="shared" si="5"/>
        <v>11</v>
      </c>
      <c r="C133" s="406"/>
      <c r="D133" s="416"/>
      <c r="E133" s="416"/>
      <c r="F133" s="416"/>
      <c r="G133" s="411"/>
      <c r="H133" s="247">
        <f t="shared" si="3"/>
        <v>0</v>
      </c>
      <c r="I133" s="406">
        <v>1</v>
      </c>
      <c r="J133" s="416"/>
      <c r="K133" s="416"/>
      <c r="L133" s="411">
        <v>9</v>
      </c>
      <c r="M133" s="248">
        <f t="shared" si="4"/>
        <v>10</v>
      </c>
      <c r="N133" s="370">
        <v>1</v>
      </c>
    </row>
    <row r="134" spans="1:14" s="41" customFormat="1" ht="12.75">
      <c r="A134" s="206" t="s">
        <v>230</v>
      </c>
      <c r="B134" s="166">
        <f t="shared" si="5"/>
        <v>17</v>
      </c>
      <c r="C134" s="407"/>
      <c r="D134" s="417">
        <v>3</v>
      </c>
      <c r="E134" s="417">
        <v>1</v>
      </c>
      <c r="F134" s="417"/>
      <c r="G134" s="412">
        <v>7</v>
      </c>
      <c r="H134" s="166">
        <f aca="true" t="shared" si="6" ref="H134:H196">SUM(C134:G134)</f>
        <v>11</v>
      </c>
      <c r="I134" s="407"/>
      <c r="J134" s="417"/>
      <c r="K134" s="417"/>
      <c r="L134" s="412">
        <v>6</v>
      </c>
      <c r="M134" s="249">
        <f aca="true" t="shared" si="7" ref="M134:M196">SUM(I134:L134)</f>
        <v>6</v>
      </c>
      <c r="N134" s="371"/>
    </row>
    <row r="135" spans="1:14" s="41" customFormat="1" ht="12.75">
      <c r="A135" s="205" t="s">
        <v>59</v>
      </c>
      <c r="B135" s="34">
        <f aca="true" t="shared" si="8" ref="B135:B197">H135+M135+N135</f>
        <v>5</v>
      </c>
      <c r="C135" s="406"/>
      <c r="D135" s="416"/>
      <c r="E135" s="416"/>
      <c r="F135" s="416"/>
      <c r="G135" s="411"/>
      <c r="H135" s="247">
        <f t="shared" si="6"/>
        <v>0</v>
      </c>
      <c r="I135" s="406">
        <v>1</v>
      </c>
      <c r="J135" s="416"/>
      <c r="K135" s="416">
        <v>4</v>
      </c>
      <c r="L135" s="411"/>
      <c r="M135" s="248">
        <f t="shared" si="7"/>
        <v>5</v>
      </c>
      <c r="N135" s="370"/>
    </row>
    <row r="136" spans="1:14" s="41" customFormat="1" ht="12.75">
      <c r="A136" s="206" t="s">
        <v>231</v>
      </c>
      <c r="B136" s="166">
        <f t="shared" si="8"/>
        <v>54</v>
      </c>
      <c r="C136" s="407"/>
      <c r="D136" s="417">
        <v>1</v>
      </c>
      <c r="E136" s="417">
        <v>1</v>
      </c>
      <c r="F136" s="417"/>
      <c r="G136" s="412">
        <v>19</v>
      </c>
      <c r="H136" s="166">
        <f t="shared" si="6"/>
        <v>21</v>
      </c>
      <c r="I136" s="407">
        <v>1</v>
      </c>
      <c r="J136" s="417"/>
      <c r="K136" s="417">
        <v>16</v>
      </c>
      <c r="L136" s="412">
        <v>12</v>
      </c>
      <c r="M136" s="249">
        <f t="shared" si="7"/>
        <v>29</v>
      </c>
      <c r="N136" s="371">
        <v>4</v>
      </c>
    </row>
    <row r="137" spans="1:14" s="41" customFormat="1" ht="12.75" hidden="1">
      <c r="A137" s="205" t="s">
        <v>232</v>
      </c>
      <c r="B137" s="34">
        <f t="shared" si="8"/>
        <v>0</v>
      </c>
      <c r="C137" s="406"/>
      <c r="D137" s="416"/>
      <c r="E137" s="416"/>
      <c r="F137" s="416"/>
      <c r="G137" s="411"/>
      <c r="H137" s="247">
        <f t="shared" si="6"/>
        <v>0</v>
      </c>
      <c r="I137" s="406"/>
      <c r="J137" s="416"/>
      <c r="K137" s="416"/>
      <c r="L137" s="411"/>
      <c r="M137" s="248">
        <f t="shared" si="7"/>
        <v>0</v>
      </c>
      <c r="N137" s="370"/>
    </row>
    <row r="138" spans="1:14" s="41" customFormat="1" ht="12.75" hidden="1">
      <c r="A138" s="206" t="s">
        <v>233</v>
      </c>
      <c r="B138" s="166">
        <f t="shared" si="8"/>
        <v>0</v>
      </c>
      <c r="C138" s="407"/>
      <c r="D138" s="417"/>
      <c r="E138" s="417"/>
      <c r="F138" s="417"/>
      <c r="G138" s="412"/>
      <c r="H138" s="166">
        <f t="shared" si="6"/>
        <v>0</v>
      </c>
      <c r="I138" s="407"/>
      <c r="J138" s="417"/>
      <c r="K138" s="417"/>
      <c r="L138" s="412"/>
      <c r="M138" s="249">
        <f t="shared" si="7"/>
        <v>0</v>
      </c>
      <c r="N138" s="371"/>
    </row>
    <row r="139" spans="1:14" s="41" customFormat="1" ht="12.75">
      <c r="A139" s="205" t="s">
        <v>235</v>
      </c>
      <c r="B139" s="34">
        <f t="shared" si="8"/>
        <v>2</v>
      </c>
      <c r="C139" s="406"/>
      <c r="D139" s="416"/>
      <c r="E139" s="416"/>
      <c r="F139" s="416"/>
      <c r="G139" s="411"/>
      <c r="H139" s="247">
        <f t="shared" si="6"/>
        <v>0</v>
      </c>
      <c r="I139" s="406"/>
      <c r="J139" s="416"/>
      <c r="K139" s="416"/>
      <c r="L139" s="411">
        <v>2</v>
      </c>
      <c r="M139" s="248">
        <f t="shared" si="7"/>
        <v>2</v>
      </c>
      <c r="N139" s="370"/>
    </row>
    <row r="140" spans="1:14" s="41" customFormat="1" ht="12.75" hidden="1">
      <c r="A140" s="206" t="s">
        <v>236</v>
      </c>
      <c r="B140" s="166">
        <f t="shared" si="8"/>
        <v>0</v>
      </c>
      <c r="C140" s="407"/>
      <c r="D140" s="417"/>
      <c r="E140" s="417"/>
      <c r="F140" s="417"/>
      <c r="G140" s="412"/>
      <c r="H140" s="166">
        <f t="shared" si="6"/>
        <v>0</v>
      </c>
      <c r="I140" s="407"/>
      <c r="J140" s="417"/>
      <c r="K140" s="417"/>
      <c r="L140" s="412"/>
      <c r="M140" s="249">
        <f t="shared" si="7"/>
        <v>0</v>
      </c>
      <c r="N140" s="371"/>
    </row>
    <row r="141" spans="1:14" s="41" customFormat="1" ht="12.75" hidden="1">
      <c r="A141" s="206" t="s">
        <v>237</v>
      </c>
      <c r="B141" s="166">
        <f t="shared" si="8"/>
        <v>0</v>
      </c>
      <c r="C141" s="407"/>
      <c r="D141" s="417"/>
      <c r="E141" s="417"/>
      <c r="F141" s="417"/>
      <c r="G141" s="412"/>
      <c r="H141" s="166">
        <f t="shared" si="6"/>
        <v>0</v>
      </c>
      <c r="I141" s="407"/>
      <c r="J141" s="417"/>
      <c r="K141" s="417"/>
      <c r="L141" s="412"/>
      <c r="M141" s="249">
        <f t="shared" si="7"/>
        <v>0</v>
      </c>
      <c r="N141" s="371"/>
    </row>
    <row r="142" spans="1:14" s="41" customFormat="1" ht="12.75" hidden="1">
      <c r="A142" s="206" t="s">
        <v>238</v>
      </c>
      <c r="B142" s="166">
        <f t="shared" si="8"/>
        <v>0</v>
      </c>
      <c r="C142" s="407"/>
      <c r="D142" s="417"/>
      <c r="E142" s="417"/>
      <c r="F142" s="417"/>
      <c r="G142" s="412"/>
      <c r="H142" s="166">
        <f t="shared" si="6"/>
        <v>0</v>
      </c>
      <c r="I142" s="407"/>
      <c r="J142" s="417"/>
      <c r="K142" s="417"/>
      <c r="L142" s="412"/>
      <c r="M142" s="249">
        <f t="shared" si="7"/>
        <v>0</v>
      </c>
      <c r="N142" s="371"/>
    </row>
    <row r="143" spans="1:14" s="41" customFormat="1" ht="12.75">
      <c r="A143" s="206" t="s">
        <v>239</v>
      </c>
      <c r="B143" s="166">
        <f t="shared" si="8"/>
        <v>16</v>
      </c>
      <c r="C143" s="407">
        <v>1</v>
      </c>
      <c r="D143" s="417"/>
      <c r="E143" s="417"/>
      <c r="F143" s="417">
        <v>1</v>
      </c>
      <c r="G143" s="412"/>
      <c r="H143" s="166">
        <f t="shared" si="6"/>
        <v>2</v>
      </c>
      <c r="I143" s="407">
        <v>3</v>
      </c>
      <c r="J143" s="417">
        <v>4</v>
      </c>
      <c r="K143" s="417"/>
      <c r="L143" s="412">
        <v>7</v>
      </c>
      <c r="M143" s="249">
        <f t="shared" si="7"/>
        <v>14</v>
      </c>
      <c r="N143" s="371"/>
    </row>
    <row r="144" spans="1:14" s="41" customFormat="1" ht="12.75" hidden="1">
      <c r="A144" s="206" t="s">
        <v>240</v>
      </c>
      <c r="B144" s="166">
        <f t="shared" si="8"/>
        <v>0</v>
      </c>
      <c r="C144" s="407"/>
      <c r="D144" s="417"/>
      <c r="E144" s="417"/>
      <c r="F144" s="417"/>
      <c r="G144" s="412"/>
      <c r="H144" s="166">
        <f t="shared" si="6"/>
        <v>0</v>
      </c>
      <c r="I144" s="407"/>
      <c r="J144" s="417"/>
      <c r="K144" s="417"/>
      <c r="L144" s="412"/>
      <c r="M144" s="249">
        <f t="shared" si="7"/>
        <v>0</v>
      </c>
      <c r="N144" s="371"/>
    </row>
    <row r="145" spans="1:14" s="41" customFormat="1" ht="12.75" hidden="1">
      <c r="A145" s="205" t="s">
        <v>241</v>
      </c>
      <c r="B145" s="34">
        <f t="shared" si="8"/>
        <v>0</v>
      </c>
      <c r="C145" s="406"/>
      <c r="D145" s="416"/>
      <c r="E145" s="416"/>
      <c r="F145" s="416"/>
      <c r="G145" s="411"/>
      <c r="H145" s="247">
        <f t="shared" si="6"/>
        <v>0</v>
      </c>
      <c r="I145" s="406"/>
      <c r="J145" s="416"/>
      <c r="K145" s="416"/>
      <c r="L145" s="411"/>
      <c r="M145" s="248">
        <f t="shared" si="7"/>
        <v>0</v>
      </c>
      <c r="N145" s="370"/>
    </row>
    <row r="146" spans="1:14" s="41" customFormat="1" ht="12.75">
      <c r="A146" s="449" t="s">
        <v>359</v>
      </c>
      <c r="B146" s="450">
        <f t="shared" si="8"/>
        <v>4</v>
      </c>
      <c r="C146" s="451"/>
      <c r="D146" s="452"/>
      <c r="E146" s="452">
        <v>3</v>
      </c>
      <c r="F146" s="452"/>
      <c r="G146" s="453"/>
      <c r="H146" s="450">
        <f t="shared" si="6"/>
        <v>3</v>
      </c>
      <c r="I146" s="451"/>
      <c r="J146" s="452"/>
      <c r="K146" s="452"/>
      <c r="L146" s="453">
        <v>1</v>
      </c>
      <c r="M146" s="454">
        <f t="shared" si="7"/>
        <v>1</v>
      </c>
      <c r="N146" s="455"/>
    </row>
    <row r="147" spans="1:14" s="41" customFormat="1" ht="12.75" hidden="1">
      <c r="A147" s="205" t="s">
        <v>242</v>
      </c>
      <c r="B147" s="34">
        <f t="shared" si="8"/>
        <v>0</v>
      </c>
      <c r="C147" s="406"/>
      <c r="D147" s="416"/>
      <c r="E147" s="416"/>
      <c r="F147" s="416"/>
      <c r="G147" s="411"/>
      <c r="H147" s="247">
        <f t="shared" si="6"/>
        <v>0</v>
      </c>
      <c r="I147" s="406"/>
      <c r="J147" s="416"/>
      <c r="K147" s="416"/>
      <c r="L147" s="411"/>
      <c r="M147" s="248">
        <f t="shared" si="7"/>
        <v>0</v>
      </c>
      <c r="N147" s="370"/>
    </row>
    <row r="148" spans="1:14" s="41" customFormat="1" ht="12.75">
      <c r="A148" s="206" t="s">
        <v>243</v>
      </c>
      <c r="B148" s="166">
        <f t="shared" si="8"/>
        <v>1</v>
      </c>
      <c r="C148" s="407"/>
      <c r="D148" s="417"/>
      <c r="E148" s="417"/>
      <c r="F148" s="417"/>
      <c r="G148" s="412"/>
      <c r="H148" s="166">
        <f t="shared" si="6"/>
        <v>0</v>
      </c>
      <c r="I148" s="407"/>
      <c r="J148" s="417"/>
      <c r="K148" s="417"/>
      <c r="L148" s="412">
        <v>1</v>
      </c>
      <c r="M148" s="249">
        <f t="shared" si="7"/>
        <v>1</v>
      </c>
      <c r="N148" s="371"/>
    </row>
    <row r="149" spans="1:14" s="41" customFormat="1" ht="12" customHeight="1" hidden="1">
      <c r="A149" s="205" t="s">
        <v>244</v>
      </c>
      <c r="B149" s="34">
        <f t="shared" si="8"/>
        <v>0</v>
      </c>
      <c r="C149" s="406"/>
      <c r="D149" s="416"/>
      <c r="E149" s="416"/>
      <c r="F149" s="416"/>
      <c r="G149" s="411"/>
      <c r="H149" s="247">
        <f t="shared" si="6"/>
        <v>0</v>
      </c>
      <c r="I149" s="406"/>
      <c r="J149" s="416"/>
      <c r="K149" s="416"/>
      <c r="L149" s="411"/>
      <c r="M149" s="248">
        <f t="shared" si="7"/>
        <v>0</v>
      </c>
      <c r="N149" s="370"/>
    </row>
    <row r="150" spans="1:14" s="41" customFormat="1" ht="12.75" hidden="1">
      <c r="A150" s="206" t="s">
        <v>60</v>
      </c>
      <c r="B150" s="166">
        <f t="shared" si="8"/>
        <v>0</v>
      </c>
      <c r="C150" s="407"/>
      <c r="D150" s="417"/>
      <c r="E150" s="417"/>
      <c r="F150" s="417"/>
      <c r="G150" s="412"/>
      <c r="H150" s="166">
        <f t="shared" si="6"/>
        <v>0</v>
      </c>
      <c r="I150" s="407"/>
      <c r="J150" s="417"/>
      <c r="K150" s="417"/>
      <c r="L150" s="412"/>
      <c r="M150" s="249">
        <f t="shared" si="7"/>
        <v>0</v>
      </c>
      <c r="N150" s="371"/>
    </row>
    <row r="151" spans="1:14" s="41" customFormat="1" ht="12.75">
      <c r="A151" s="205" t="s">
        <v>247</v>
      </c>
      <c r="B151" s="34">
        <f t="shared" si="8"/>
        <v>0</v>
      </c>
      <c r="C151" s="427"/>
      <c r="D151" s="428"/>
      <c r="E151" s="428"/>
      <c r="F151" s="428"/>
      <c r="G151" s="429"/>
      <c r="H151" s="34">
        <f t="shared" si="6"/>
        <v>0</v>
      </c>
      <c r="I151" s="427"/>
      <c r="J151" s="428"/>
      <c r="K151" s="428"/>
      <c r="L151" s="429"/>
      <c r="M151" s="430">
        <f t="shared" si="7"/>
        <v>0</v>
      </c>
      <c r="N151" s="370"/>
    </row>
    <row r="152" spans="1:14" s="41" customFormat="1" ht="12.75" hidden="1">
      <c r="A152" s="205" t="s">
        <v>61</v>
      </c>
      <c r="B152" s="34">
        <f t="shared" si="8"/>
        <v>0</v>
      </c>
      <c r="C152" s="406"/>
      <c r="D152" s="416"/>
      <c r="E152" s="416"/>
      <c r="F152" s="416"/>
      <c r="G152" s="411"/>
      <c r="H152" s="247">
        <f t="shared" si="6"/>
        <v>0</v>
      </c>
      <c r="I152" s="406"/>
      <c r="J152" s="416"/>
      <c r="K152" s="416"/>
      <c r="L152" s="411"/>
      <c r="M152" s="248">
        <f t="shared" si="7"/>
        <v>0</v>
      </c>
      <c r="N152" s="370"/>
    </row>
    <row r="153" spans="1:14" s="41" customFormat="1" ht="12.75" hidden="1">
      <c r="A153" s="206" t="s">
        <v>62</v>
      </c>
      <c r="B153" s="166">
        <f t="shared" si="8"/>
        <v>0</v>
      </c>
      <c r="C153" s="407"/>
      <c r="D153" s="417"/>
      <c r="E153" s="417"/>
      <c r="F153" s="417"/>
      <c r="G153" s="412"/>
      <c r="H153" s="166">
        <f t="shared" si="6"/>
        <v>0</v>
      </c>
      <c r="I153" s="407"/>
      <c r="J153" s="417"/>
      <c r="K153" s="417"/>
      <c r="L153" s="412"/>
      <c r="M153" s="249">
        <f t="shared" si="7"/>
        <v>0</v>
      </c>
      <c r="N153" s="371"/>
    </row>
    <row r="154" spans="1:14" s="41" customFormat="1" ht="12.75" hidden="1">
      <c r="A154" s="205" t="s">
        <v>248</v>
      </c>
      <c r="B154" s="34">
        <f t="shared" si="8"/>
        <v>0</v>
      </c>
      <c r="C154" s="406"/>
      <c r="D154" s="416"/>
      <c r="E154" s="416"/>
      <c r="F154" s="416"/>
      <c r="G154" s="411"/>
      <c r="H154" s="247">
        <f t="shared" si="6"/>
        <v>0</v>
      </c>
      <c r="I154" s="406"/>
      <c r="J154" s="416"/>
      <c r="K154" s="416"/>
      <c r="L154" s="411"/>
      <c r="M154" s="248">
        <f t="shared" si="7"/>
        <v>0</v>
      </c>
      <c r="N154" s="370"/>
    </row>
    <row r="155" spans="1:14" s="41" customFormat="1" ht="12.75">
      <c r="A155" s="206" t="s">
        <v>249</v>
      </c>
      <c r="B155" s="166">
        <f t="shared" si="8"/>
        <v>607</v>
      </c>
      <c r="C155" s="407">
        <v>130</v>
      </c>
      <c r="D155" s="417">
        <v>43</v>
      </c>
      <c r="E155" s="417">
        <f>24+13</f>
        <v>37</v>
      </c>
      <c r="F155" s="417">
        <v>11</v>
      </c>
      <c r="G155" s="412">
        <v>2</v>
      </c>
      <c r="H155" s="166">
        <f t="shared" si="6"/>
        <v>223</v>
      </c>
      <c r="I155" s="407">
        <v>7</v>
      </c>
      <c r="J155" s="417">
        <f>13+18</f>
        <v>31</v>
      </c>
      <c r="K155" s="417">
        <f>50+22</f>
        <v>72</v>
      </c>
      <c r="L155" s="412">
        <f>219+43</f>
        <v>262</v>
      </c>
      <c r="M155" s="249">
        <f t="shared" si="7"/>
        <v>372</v>
      </c>
      <c r="N155" s="371">
        <v>12</v>
      </c>
    </row>
    <row r="156" spans="1:14" s="41" customFormat="1" ht="12.75">
      <c r="A156" s="205" t="s">
        <v>251</v>
      </c>
      <c r="B156" s="34">
        <f t="shared" si="8"/>
        <v>1</v>
      </c>
      <c r="C156" s="406"/>
      <c r="D156" s="416"/>
      <c r="E156" s="416"/>
      <c r="F156" s="416"/>
      <c r="G156" s="411"/>
      <c r="H156" s="247">
        <f t="shared" si="6"/>
        <v>0</v>
      </c>
      <c r="I156" s="406"/>
      <c r="J156" s="416"/>
      <c r="K156" s="416"/>
      <c r="L156" s="411"/>
      <c r="M156" s="248">
        <f t="shared" si="7"/>
        <v>0</v>
      </c>
      <c r="N156" s="370">
        <v>1</v>
      </c>
    </row>
    <row r="157" spans="1:14" s="41" customFormat="1" ht="12.75" hidden="1">
      <c r="A157" s="206" t="s">
        <v>63</v>
      </c>
      <c r="B157" s="166">
        <f t="shared" si="8"/>
        <v>0</v>
      </c>
      <c r="C157" s="407"/>
      <c r="D157" s="417"/>
      <c r="E157" s="417"/>
      <c r="F157" s="417"/>
      <c r="G157" s="412"/>
      <c r="H157" s="166">
        <f t="shared" si="6"/>
        <v>0</v>
      </c>
      <c r="I157" s="407"/>
      <c r="J157" s="417"/>
      <c r="K157" s="417"/>
      <c r="L157" s="412"/>
      <c r="M157" s="249">
        <f t="shared" si="7"/>
        <v>0</v>
      </c>
      <c r="N157" s="371"/>
    </row>
    <row r="158" spans="1:14" s="41" customFormat="1" ht="12.75" hidden="1">
      <c r="A158" s="205" t="s">
        <v>252</v>
      </c>
      <c r="B158" s="34">
        <f t="shared" si="8"/>
        <v>0</v>
      </c>
      <c r="C158" s="406"/>
      <c r="D158" s="416"/>
      <c r="E158" s="416"/>
      <c r="F158" s="416"/>
      <c r="G158" s="411"/>
      <c r="H158" s="247">
        <f t="shared" si="6"/>
        <v>0</v>
      </c>
      <c r="I158" s="406"/>
      <c r="J158" s="416"/>
      <c r="K158" s="416"/>
      <c r="L158" s="411"/>
      <c r="M158" s="248">
        <f t="shared" si="7"/>
        <v>0</v>
      </c>
      <c r="N158" s="370"/>
    </row>
    <row r="159" spans="1:14" s="41" customFormat="1" ht="12.75" hidden="1">
      <c r="A159" s="206" t="s">
        <v>253</v>
      </c>
      <c r="B159" s="166">
        <f t="shared" si="8"/>
        <v>0</v>
      </c>
      <c r="C159" s="407"/>
      <c r="D159" s="417"/>
      <c r="E159" s="417"/>
      <c r="F159" s="417"/>
      <c r="G159" s="412"/>
      <c r="H159" s="166">
        <f t="shared" si="6"/>
        <v>0</v>
      </c>
      <c r="I159" s="407"/>
      <c r="J159" s="417"/>
      <c r="K159" s="417"/>
      <c r="L159" s="412"/>
      <c r="M159" s="249">
        <f t="shared" si="7"/>
        <v>0</v>
      </c>
      <c r="N159" s="371"/>
    </row>
    <row r="160" spans="1:14" s="41" customFormat="1" ht="12.75" hidden="1">
      <c r="A160" s="205" t="s">
        <v>64</v>
      </c>
      <c r="B160" s="34">
        <f t="shared" si="8"/>
        <v>0</v>
      </c>
      <c r="C160" s="406"/>
      <c r="D160" s="416"/>
      <c r="E160" s="416"/>
      <c r="F160" s="416"/>
      <c r="G160" s="411"/>
      <c r="H160" s="247">
        <f t="shared" si="6"/>
        <v>0</v>
      </c>
      <c r="I160" s="406"/>
      <c r="J160" s="416"/>
      <c r="K160" s="416"/>
      <c r="L160" s="411"/>
      <c r="M160" s="248">
        <f t="shared" si="7"/>
        <v>0</v>
      </c>
      <c r="N160" s="370"/>
    </row>
    <row r="161" spans="1:14" s="41" customFormat="1" ht="12.75" hidden="1">
      <c r="A161" s="206" t="s">
        <v>65</v>
      </c>
      <c r="B161" s="166">
        <f t="shared" si="8"/>
        <v>0</v>
      </c>
      <c r="C161" s="407"/>
      <c r="D161" s="417"/>
      <c r="E161" s="417"/>
      <c r="F161" s="417"/>
      <c r="G161" s="412"/>
      <c r="H161" s="166">
        <f t="shared" si="6"/>
        <v>0</v>
      </c>
      <c r="I161" s="407"/>
      <c r="J161" s="417"/>
      <c r="K161" s="417"/>
      <c r="L161" s="412"/>
      <c r="M161" s="249">
        <f t="shared" si="7"/>
        <v>0</v>
      </c>
      <c r="N161" s="371"/>
    </row>
    <row r="162" spans="1:14" s="41" customFormat="1" ht="12.75" hidden="1">
      <c r="A162" s="205" t="s">
        <v>254</v>
      </c>
      <c r="B162" s="34">
        <f t="shared" si="8"/>
        <v>0</v>
      </c>
      <c r="C162" s="406"/>
      <c r="D162" s="416"/>
      <c r="E162" s="416"/>
      <c r="F162" s="416"/>
      <c r="G162" s="411"/>
      <c r="H162" s="247">
        <f t="shared" si="6"/>
        <v>0</v>
      </c>
      <c r="I162" s="406"/>
      <c r="J162" s="416"/>
      <c r="K162" s="416"/>
      <c r="L162" s="411"/>
      <c r="M162" s="248">
        <f t="shared" si="7"/>
        <v>0</v>
      </c>
      <c r="N162" s="370"/>
    </row>
    <row r="163" spans="1:14" s="41" customFormat="1" ht="12.75" hidden="1">
      <c r="A163" s="206" t="s">
        <v>66</v>
      </c>
      <c r="B163" s="166">
        <f t="shared" si="8"/>
        <v>0</v>
      </c>
      <c r="C163" s="407"/>
      <c r="D163" s="417"/>
      <c r="E163" s="417"/>
      <c r="F163" s="417"/>
      <c r="G163" s="412"/>
      <c r="H163" s="166">
        <f t="shared" si="6"/>
        <v>0</v>
      </c>
      <c r="I163" s="407"/>
      <c r="J163" s="417"/>
      <c r="K163" s="417"/>
      <c r="L163" s="412"/>
      <c r="M163" s="249">
        <f t="shared" si="7"/>
        <v>0</v>
      </c>
      <c r="N163" s="371"/>
    </row>
    <row r="164" spans="1:14" s="41" customFormat="1" ht="12.75" hidden="1">
      <c r="A164" s="205" t="s">
        <v>255</v>
      </c>
      <c r="B164" s="34">
        <f t="shared" si="8"/>
        <v>0</v>
      </c>
      <c r="C164" s="406"/>
      <c r="D164" s="416"/>
      <c r="E164" s="416"/>
      <c r="F164" s="416"/>
      <c r="G164" s="411"/>
      <c r="H164" s="247">
        <f t="shared" si="6"/>
        <v>0</v>
      </c>
      <c r="I164" s="406"/>
      <c r="J164" s="416"/>
      <c r="K164" s="416"/>
      <c r="L164" s="411"/>
      <c r="M164" s="248">
        <f t="shared" si="7"/>
        <v>0</v>
      </c>
      <c r="N164" s="370"/>
    </row>
    <row r="165" spans="1:14" s="41" customFormat="1" ht="12.75">
      <c r="A165" s="206" t="s">
        <v>256</v>
      </c>
      <c r="B165" s="166">
        <f t="shared" si="8"/>
        <v>0</v>
      </c>
      <c r="C165" s="407"/>
      <c r="D165" s="417"/>
      <c r="E165" s="417"/>
      <c r="F165" s="417"/>
      <c r="G165" s="412"/>
      <c r="H165" s="166">
        <f t="shared" si="6"/>
        <v>0</v>
      </c>
      <c r="I165" s="407"/>
      <c r="J165" s="417"/>
      <c r="K165" s="417"/>
      <c r="L165" s="412"/>
      <c r="M165" s="249">
        <f t="shared" si="7"/>
        <v>0</v>
      </c>
      <c r="N165" s="371"/>
    </row>
    <row r="166" spans="1:14" s="41" customFormat="1" ht="12.75">
      <c r="A166" s="205" t="s">
        <v>257</v>
      </c>
      <c r="B166" s="34">
        <f t="shared" si="8"/>
        <v>1</v>
      </c>
      <c r="C166" s="406"/>
      <c r="D166" s="416"/>
      <c r="E166" s="416"/>
      <c r="F166" s="416"/>
      <c r="G166" s="411"/>
      <c r="H166" s="247">
        <f t="shared" si="6"/>
        <v>0</v>
      </c>
      <c r="I166" s="406"/>
      <c r="J166" s="416"/>
      <c r="K166" s="416">
        <v>1</v>
      </c>
      <c r="L166" s="411"/>
      <c r="M166" s="248">
        <f t="shared" si="7"/>
        <v>1</v>
      </c>
      <c r="N166" s="370"/>
    </row>
    <row r="167" spans="1:14" s="41" customFormat="1" ht="12.75">
      <c r="A167" s="206" t="s">
        <v>351</v>
      </c>
      <c r="B167" s="166">
        <f t="shared" si="8"/>
        <v>21</v>
      </c>
      <c r="C167" s="407"/>
      <c r="D167" s="417">
        <v>1</v>
      </c>
      <c r="E167" s="417"/>
      <c r="F167" s="417"/>
      <c r="G167" s="412">
        <v>1</v>
      </c>
      <c r="H167" s="166">
        <f t="shared" si="6"/>
        <v>2</v>
      </c>
      <c r="I167" s="407"/>
      <c r="J167" s="417"/>
      <c r="K167" s="417">
        <v>2</v>
      </c>
      <c r="L167" s="412">
        <v>16</v>
      </c>
      <c r="M167" s="249">
        <f t="shared" si="7"/>
        <v>18</v>
      </c>
      <c r="N167" s="371">
        <v>1</v>
      </c>
    </row>
    <row r="168" spans="1:14" s="41" customFormat="1" ht="12.75">
      <c r="A168" s="205" t="s">
        <v>258</v>
      </c>
      <c r="B168" s="34">
        <f t="shared" si="8"/>
        <v>1</v>
      </c>
      <c r="C168" s="406"/>
      <c r="D168" s="416"/>
      <c r="E168" s="416"/>
      <c r="F168" s="416"/>
      <c r="G168" s="411"/>
      <c r="H168" s="247">
        <f t="shared" si="6"/>
        <v>0</v>
      </c>
      <c r="I168" s="406"/>
      <c r="J168" s="416"/>
      <c r="K168" s="416"/>
      <c r="L168" s="411">
        <v>1</v>
      </c>
      <c r="M168" s="248">
        <f t="shared" si="7"/>
        <v>1</v>
      </c>
      <c r="N168" s="370"/>
    </row>
    <row r="169" spans="1:14" s="41" customFormat="1" ht="12.75">
      <c r="A169" s="206" t="s">
        <v>259</v>
      </c>
      <c r="B169" s="166">
        <f t="shared" si="8"/>
        <v>0</v>
      </c>
      <c r="C169" s="407"/>
      <c r="D169" s="417"/>
      <c r="E169" s="417"/>
      <c r="F169" s="417"/>
      <c r="G169" s="412"/>
      <c r="H169" s="166">
        <f t="shared" si="6"/>
        <v>0</v>
      </c>
      <c r="I169" s="407"/>
      <c r="J169" s="417"/>
      <c r="K169" s="417"/>
      <c r="L169" s="412"/>
      <c r="M169" s="249">
        <f t="shared" si="7"/>
        <v>0</v>
      </c>
      <c r="N169" s="371"/>
    </row>
    <row r="170" spans="1:14" s="41" customFormat="1" ht="12.75">
      <c r="A170" s="205" t="s">
        <v>262</v>
      </c>
      <c r="B170" s="34">
        <f t="shared" si="8"/>
        <v>1</v>
      </c>
      <c r="C170" s="406">
        <v>1</v>
      </c>
      <c r="D170" s="416"/>
      <c r="E170" s="416"/>
      <c r="F170" s="416"/>
      <c r="G170" s="411"/>
      <c r="H170" s="247">
        <f t="shared" si="6"/>
        <v>1</v>
      </c>
      <c r="I170" s="406"/>
      <c r="J170" s="416"/>
      <c r="K170" s="416"/>
      <c r="L170" s="411"/>
      <c r="M170" s="248">
        <f t="shared" si="7"/>
        <v>0</v>
      </c>
      <c r="N170" s="370"/>
    </row>
    <row r="171" spans="1:14" s="41" customFormat="1" ht="12.75">
      <c r="A171" s="206" t="s">
        <v>263</v>
      </c>
      <c r="B171" s="166">
        <f t="shared" si="8"/>
        <v>7</v>
      </c>
      <c r="C171" s="407"/>
      <c r="D171" s="417"/>
      <c r="E171" s="417">
        <v>1</v>
      </c>
      <c r="F171" s="417"/>
      <c r="G171" s="412"/>
      <c r="H171" s="166">
        <f t="shared" si="6"/>
        <v>1</v>
      </c>
      <c r="I171" s="407">
        <v>1</v>
      </c>
      <c r="J171" s="417">
        <v>4</v>
      </c>
      <c r="K171" s="417"/>
      <c r="L171" s="412">
        <v>1</v>
      </c>
      <c r="M171" s="249">
        <f t="shared" si="7"/>
        <v>6</v>
      </c>
      <c r="N171" s="371"/>
    </row>
    <row r="172" spans="1:14" s="41" customFormat="1" ht="12.75">
      <c r="A172" s="205" t="s">
        <v>67</v>
      </c>
      <c r="B172" s="34">
        <f t="shared" si="8"/>
        <v>5</v>
      </c>
      <c r="C172" s="406"/>
      <c r="D172" s="416"/>
      <c r="E172" s="416"/>
      <c r="F172" s="416">
        <v>1</v>
      </c>
      <c r="G172" s="411"/>
      <c r="H172" s="247">
        <f t="shared" si="6"/>
        <v>1</v>
      </c>
      <c r="I172" s="406"/>
      <c r="J172" s="416"/>
      <c r="K172" s="416">
        <v>1</v>
      </c>
      <c r="L172" s="411">
        <v>3</v>
      </c>
      <c r="M172" s="248">
        <f t="shared" si="7"/>
        <v>4</v>
      </c>
      <c r="N172" s="370"/>
    </row>
    <row r="173" spans="1:14" s="41" customFormat="1" ht="12.75" hidden="1">
      <c r="A173" s="206" t="s">
        <v>264</v>
      </c>
      <c r="B173" s="166">
        <f t="shared" si="8"/>
        <v>0</v>
      </c>
      <c r="C173" s="407"/>
      <c r="D173" s="417"/>
      <c r="E173" s="417"/>
      <c r="F173" s="417"/>
      <c r="G173" s="412"/>
      <c r="H173" s="166">
        <f t="shared" si="6"/>
        <v>0</v>
      </c>
      <c r="I173" s="407"/>
      <c r="J173" s="417"/>
      <c r="K173" s="417"/>
      <c r="L173" s="412"/>
      <c r="M173" s="249">
        <f t="shared" si="7"/>
        <v>0</v>
      </c>
      <c r="N173" s="371"/>
    </row>
    <row r="174" spans="1:14" s="41" customFormat="1" ht="12.75" hidden="1">
      <c r="A174" s="205" t="s">
        <v>265</v>
      </c>
      <c r="B174" s="34">
        <f t="shared" si="8"/>
        <v>0</v>
      </c>
      <c r="C174" s="406"/>
      <c r="D174" s="416"/>
      <c r="E174" s="416"/>
      <c r="F174" s="416"/>
      <c r="G174" s="411"/>
      <c r="H174" s="247">
        <f t="shared" si="6"/>
        <v>0</v>
      </c>
      <c r="I174" s="406"/>
      <c r="J174" s="416"/>
      <c r="K174" s="416"/>
      <c r="L174" s="411"/>
      <c r="M174" s="248">
        <f t="shared" si="7"/>
        <v>0</v>
      </c>
      <c r="N174" s="370"/>
    </row>
    <row r="175" spans="1:14" s="41" customFormat="1" ht="12.75">
      <c r="A175" s="206" t="s">
        <v>266</v>
      </c>
      <c r="B175" s="166">
        <f t="shared" si="8"/>
        <v>1</v>
      </c>
      <c r="C175" s="407"/>
      <c r="D175" s="417"/>
      <c r="E175" s="417"/>
      <c r="F175" s="417"/>
      <c r="G175" s="412"/>
      <c r="H175" s="166">
        <f t="shared" si="6"/>
        <v>0</v>
      </c>
      <c r="I175" s="407"/>
      <c r="J175" s="417"/>
      <c r="K175" s="417"/>
      <c r="L175" s="412">
        <v>1</v>
      </c>
      <c r="M175" s="249">
        <f t="shared" si="7"/>
        <v>1</v>
      </c>
      <c r="N175" s="371"/>
    </row>
    <row r="176" spans="1:14" s="41" customFormat="1" ht="12.75" hidden="1">
      <c r="A176" s="205" t="s">
        <v>267</v>
      </c>
      <c r="B176" s="34">
        <f t="shared" si="8"/>
        <v>0</v>
      </c>
      <c r="C176" s="406"/>
      <c r="D176" s="416"/>
      <c r="E176" s="416"/>
      <c r="F176" s="416"/>
      <c r="G176" s="411"/>
      <c r="H176" s="247">
        <f t="shared" si="6"/>
        <v>0</v>
      </c>
      <c r="I176" s="406"/>
      <c r="J176" s="416"/>
      <c r="K176" s="416"/>
      <c r="L176" s="411"/>
      <c r="M176" s="248">
        <f t="shared" si="7"/>
        <v>0</v>
      </c>
      <c r="N176" s="370"/>
    </row>
    <row r="177" spans="1:14" s="41" customFormat="1" ht="12.75" hidden="1">
      <c r="A177" s="206" t="s">
        <v>68</v>
      </c>
      <c r="B177" s="166">
        <f t="shared" si="8"/>
        <v>0</v>
      </c>
      <c r="C177" s="407"/>
      <c r="D177" s="417"/>
      <c r="E177" s="417"/>
      <c r="F177" s="417"/>
      <c r="G177" s="412"/>
      <c r="H177" s="166">
        <f t="shared" si="6"/>
        <v>0</v>
      </c>
      <c r="I177" s="407"/>
      <c r="J177" s="417"/>
      <c r="K177" s="417"/>
      <c r="L177" s="412"/>
      <c r="M177" s="249">
        <f t="shared" si="7"/>
        <v>0</v>
      </c>
      <c r="N177" s="371"/>
    </row>
    <row r="178" spans="1:14" s="41" customFormat="1" ht="12.75">
      <c r="A178" s="205" t="s">
        <v>268</v>
      </c>
      <c r="B178" s="34">
        <f t="shared" si="8"/>
        <v>6</v>
      </c>
      <c r="C178" s="406">
        <v>3</v>
      </c>
      <c r="D178" s="416"/>
      <c r="E178" s="416"/>
      <c r="F178" s="416"/>
      <c r="G178" s="411">
        <v>1</v>
      </c>
      <c r="H178" s="247">
        <f t="shared" si="6"/>
        <v>4</v>
      </c>
      <c r="I178" s="406"/>
      <c r="J178" s="416"/>
      <c r="K178" s="416"/>
      <c r="L178" s="411">
        <v>2</v>
      </c>
      <c r="M178" s="248">
        <f t="shared" si="7"/>
        <v>2</v>
      </c>
      <c r="N178" s="370"/>
    </row>
    <row r="179" spans="1:14" s="41" customFormat="1" ht="12.75">
      <c r="A179" s="206" t="s">
        <v>271</v>
      </c>
      <c r="B179" s="166">
        <f t="shared" si="8"/>
        <v>1</v>
      </c>
      <c r="C179" s="407"/>
      <c r="D179" s="417"/>
      <c r="E179" s="417">
        <v>1</v>
      </c>
      <c r="F179" s="417"/>
      <c r="G179" s="412"/>
      <c r="H179" s="166">
        <f t="shared" si="6"/>
        <v>1</v>
      </c>
      <c r="I179" s="407"/>
      <c r="J179" s="417"/>
      <c r="K179" s="417"/>
      <c r="L179" s="412"/>
      <c r="M179" s="249">
        <f t="shared" si="7"/>
        <v>0</v>
      </c>
      <c r="N179" s="371"/>
    </row>
    <row r="180" spans="1:14" s="41" customFormat="1" ht="12.75">
      <c r="A180" s="205" t="s">
        <v>272</v>
      </c>
      <c r="B180" s="34">
        <f t="shared" si="8"/>
        <v>19</v>
      </c>
      <c r="C180" s="406"/>
      <c r="D180" s="416"/>
      <c r="E180" s="416"/>
      <c r="F180" s="416"/>
      <c r="G180" s="411"/>
      <c r="H180" s="247">
        <f t="shared" si="6"/>
        <v>0</v>
      </c>
      <c r="I180" s="406"/>
      <c r="J180" s="416"/>
      <c r="K180" s="416">
        <v>1</v>
      </c>
      <c r="L180" s="411">
        <v>2</v>
      </c>
      <c r="M180" s="248">
        <f t="shared" si="7"/>
        <v>3</v>
      </c>
      <c r="N180" s="370">
        <v>16</v>
      </c>
    </row>
    <row r="181" spans="1:14" s="41" customFormat="1" ht="12.75">
      <c r="A181" s="206" t="s">
        <v>273</v>
      </c>
      <c r="B181" s="166">
        <f t="shared" si="8"/>
        <v>1</v>
      </c>
      <c r="C181" s="407"/>
      <c r="D181" s="417"/>
      <c r="E181" s="417"/>
      <c r="F181" s="417"/>
      <c r="G181" s="412"/>
      <c r="H181" s="166">
        <f t="shared" si="6"/>
        <v>0</v>
      </c>
      <c r="I181" s="407"/>
      <c r="J181" s="417"/>
      <c r="K181" s="417"/>
      <c r="L181" s="412">
        <v>1</v>
      </c>
      <c r="M181" s="249">
        <f t="shared" si="7"/>
        <v>1</v>
      </c>
      <c r="N181" s="371"/>
    </row>
    <row r="182" spans="1:14" s="41" customFormat="1" ht="12.75" hidden="1">
      <c r="A182" s="205" t="s">
        <v>274</v>
      </c>
      <c r="B182" s="34">
        <f t="shared" si="8"/>
        <v>0</v>
      </c>
      <c r="C182" s="406"/>
      <c r="D182" s="416"/>
      <c r="E182" s="416"/>
      <c r="F182" s="416"/>
      <c r="G182" s="411"/>
      <c r="H182" s="247">
        <f t="shared" si="6"/>
        <v>0</v>
      </c>
      <c r="I182" s="406"/>
      <c r="J182" s="416"/>
      <c r="K182" s="416"/>
      <c r="L182" s="411"/>
      <c r="M182" s="248">
        <f t="shared" si="7"/>
        <v>0</v>
      </c>
      <c r="N182" s="370"/>
    </row>
    <row r="183" spans="1:14" s="41" customFormat="1" ht="12.75" hidden="1">
      <c r="A183" s="206" t="s">
        <v>275</v>
      </c>
      <c r="B183" s="166">
        <f t="shared" si="8"/>
        <v>0</v>
      </c>
      <c r="C183" s="407"/>
      <c r="D183" s="417"/>
      <c r="E183" s="417"/>
      <c r="F183" s="417"/>
      <c r="G183" s="412"/>
      <c r="H183" s="166">
        <f t="shared" si="6"/>
        <v>0</v>
      </c>
      <c r="I183" s="407"/>
      <c r="J183" s="417"/>
      <c r="K183" s="417"/>
      <c r="L183" s="412"/>
      <c r="M183" s="249">
        <f t="shared" si="7"/>
        <v>0</v>
      </c>
      <c r="N183" s="371"/>
    </row>
    <row r="184" spans="1:14" s="41" customFormat="1" ht="12.75">
      <c r="A184" s="205" t="s">
        <v>276</v>
      </c>
      <c r="B184" s="34">
        <f t="shared" si="8"/>
        <v>2</v>
      </c>
      <c r="C184" s="406"/>
      <c r="D184" s="416">
        <v>2</v>
      </c>
      <c r="E184" s="416"/>
      <c r="F184" s="416"/>
      <c r="G184" s="411"/>
      <c r="H184" s="247">
        <f t="shared" si="6"/>
        <v>2</v>
      </c>
      <c r="I184" s="406"/>
      <c r="J184" s="416"/>
      <c r="K184" s="416"/>
      <c r="L184" s="411"/>
      <c r="M184" s="248">
        <f t="shared" si="7"/>
        <v>0</v>
      </c>
      <c r="N184" s="370"/>
    </row>
    <row r="185" spans="1:14" s="41" customFormat="1" ht="12.75">
      <c r="A185" s="206" t="s">
        <v>277</v>
      </c>
      <c r="B185" s="166">
        <f t="shared" si="8"/>
        <v>0</v>
      </c>
      <c r="C185" s="407"/>
      <c r="D185" s="417"/>
      <c r="E185" s="417"/>
      <c r="F185" s="417"/>
      <c r="G185" s="412"/>
      <c r="H185" s="166">
        <f t="shared" si="6"/>
        <v>0</v>
      </c>
      <c r="I185" s="407"/>
      <c r="J185" s="417"/>
      <c r="K185" s="417"/>
      <c r="L185" s="412"/>
      <c r="M185" s="249">
        <f t="shared" si="7"/>
        <v>0</v>
      </c>
      <c r="N185" s="371"/>
    </row>
    <row r="186" spans="1:14" s="41" customFormat="1" ht="12.75" hidden="1">
      <c r="A186" s="205" t="s">
        <v>278</v>
      </c>
      <c r="B186" s="34">
        <f t="shared" si="8"/>
        <v>0</v>
      </c>
      <c r="C186" s="406"/>
      <c r="D186" s="416"/>
      <c r="E186" s="416"/>
      <c r="F186" s="416"/>
      <c r="G186" s="411"/>
      <c r="H186" s="247">
        <f t="shared" si="6"/>
        <v>0</v>
      </c>
      <c r="I186" s="406"/>
      <c r="J186" s="416"/>
      <c r="K186" s="416"/>
      <c r="L186" s="411"/>
      <c r="M186" s="248">
        <f t="shared" si="7"/>
        <v>0</v>
      </c>
      <c r="N186" s="370"/>
    </row>
    <row r="187" spans="1:14" s="41" customFormat="1" ht="12.75" hidden="1">
      <c r="A187" s="206" t="s">
        <v>69</v>
      </c>
      <c r="B187" s="166">
        <f t="shared" si="8"/>
        <v>0</v>
      </c>
      <c r="C187" s="407"/>
      <c r="D187" s="417"/>
      <c r="E187" s="417"/>
      <c r="F187" s="417"/>
      <c r="G187" s="412"/>
      <c r="H187" s="166">
        <f t="shared" si="6"/>
        <v>0</v>
      </c>
      <c r="I187" s="407"/>
      <c r="J187" s="417"/>
      <c r="K187" s="417"/>
      <c r="L187" s="412"/>
      <c r="M187" s="249">
        <f t="shared" si="7"/>
        <v>0</v>
      </c>
      <c r="N187" s="371"/>
    </row>
    <row r="188" spans="1:14" s="41" customFormat="1" ht="12.75">
      <c r="A188" s="205" t="s">
        <v>279</v>
      </c>
      <c r="B188" s="34">
        <f t="shared" si="8"/>
        <v>10</v>
      </c>
      <c r="C188" s="406"/>
      <c r="D188" s="416"/>
      <c r="E188" s="416"/>
      <c r="F188" s="416"/>
      <c r="G188" s="411">
        <v>1</v>
      </c>
      <c r="H188" s="247">
        <f t="shared" si="6"/>
        <v>1</v>
      </c>
      <c r="I188" s="406"/>
      <c r="J188" s="416"/>
      <c r="K188" s="416">
        <v>1</v>
      </c>
      <c r="L188" s="411">
        <v>6</v>
      </c>
      <c r="M188" s="248">
        <f t="shared" si="7"/>
        <v>7</v>
      </c>
      <c r="N188" s="370">
        <v>2</v>
      </c>
    </row>
    <row r="189" spans="1:14" s="41" customFormat="1" ht="12.75">
      <c r="A189" s="206" t="s">
        <v>280</v>
      </c>
      <c r="B189" s="166">
        <f t="shared" si="8"/>
        <v>76</v>
      </c>
      <c r="C189" s="407"/>
      <c r="D189" s="417">
        <v>2</v>
      </c>
      <c r="E189" s="417">
        <v>5</v>
      </c>
      <c r="F189" s="417">
        <v>1</v>
      </c>
      <c r="G189" s="412">
        <v>2</v>
      </c>
      <c r="H189" s="166">
        <f t="shared" si="6"/>
        <v>10</v>
      </c>
      <c r="I189" s="407"/>
      <c r="J189" s="417">
        <v>1</v>
      </c>
      <c r="K189" s="417">
        <v>2</v>
      </c>
      <c r="L189" s="412">
        <v>63</v>
      </c>
      <c r="M189" s="249">
        <f t="shared" si="7"/>
        <v>66</v>
      </c>
      <c r="N189" s="371"/>
    </row>
    <row r="190" spans="1:14" s="41" customFormat="1" ht="12.75" hidden="1">
      <c r="A190" s="205" t="s">
        <v>281</v>
      </c>
      <c r="B190" s="34">
        <f t="shared" si="8"/>
        <v>0</v>
      </c>
      <c r="C190" s="406"/>
      <c r="D190" s="416"/>
      <c r="E190" s="416"/>
      <c r="F190" s="416"/>
      <c r="G190" s="411"/>
      <c r="H190" s="247">
        <f t="shared" si="6"/>
        <v>0</v>
      </c>
      <c r="I190" s="406"/>
      <c r="J190" s="416"/>
      <c r="K190" s="416"/>
      <c r="L190" s="411"/>
      <c r="M190" s="248">
        <f t="shared" si="7"/>
        <v>0</v>
      </c>
      <c r="N190" s="370"/>
    </row>
    <row r="191" spans="1:14" s="41" customFormat="1" ht="12.75">
      <c r="A191" s="449" t="s">
        <v>282</v>
      </c>
      <c r="B191" s="450">
        <f t="shared" si="8"/>
        <v>1</v>
      </c>
      <c r="C191" s="451"/>
      <c r="D191" s="452"/>
      <c r="E191" s="452"/>
      <c r="F191" s="452"/>
      <c r="G191" s="453">
        <v>1</v>
      </c>
      <c r="H191" s="450">
        <f t="shared" si="6"/>
        <v>1</v>
      </c>
      <c r="I191" s="451"/>
      <c r="J191" s="452"/>
      <c r="K191" s="452"/>
      <c r="L191" s="453"/>
      <c r="M191" s="454">
        <f t="shared" si="7"/>
        <v>0</v>
      </c>
      <c r="N191" s="455"/>
    </row>
    <row r="192" spans="1:14" s="41" customFormat="1" ht="12.75" hidden="1">
      <c r="A192" s="205" t="s">
        <v>283</v>
      </c>
      <c r="B192" s="34">
        <f t="shared" si="8"/>
        <v>0</v>
      </c>
      <c r="C192" s="406"/>
      <c r="D192" s="416"/>
      <c r="E192" s="416"/>
      <c r="F192" s="416"/>
      <c r="G192" s="411"/>
      <c r="H192" s="247">
        <f t="shared" si="6"/>
        <v>0</v>
      </c>
      <c r="I192" s="406"/>
      <c r="J192" s="416"/>
      <c r="K192" s="416"/>
      <c r="L192" s="411"/>
      <c r="M192" s="248">
        <f t="shared" si="7"/>
        <v>0</v>
      </c>
      <c r="N192" s="370"/>
    </row>
    <row r="193" spans="1:14" s="41" customFormat="1" ht="12.75">
      <c r="A193" s="206" t="s">
        <v>284</v>
      </c>
      <c r="B193" s="166">
        <f t="shared" si="8"/>
        <v>1528</v>
      </c>
      <c r="C193" s="407">
        <v>1</v>
      </c>
      <c r="D193" s="417">
        <v>3</v>
      </c>
      <c r="E193" s="417">
        <v>726</v>
      </c>
      <c r="F193" s="417">
        <v>24</v>
      </c>
      <c r="G193" s="412">
        <v>22</v>
      </c>
      <c r="H193" s="166">
        <f t="shared" si="6"/>
        <v>776</v>
      </c>
      <c r="I193" s="407">
        <v>6</v>
      </c>
      <c r="J193" s="417">
        <v>75</v>
      </c>
      <c r="K193" s="417">
        <v>421</v>
      </c>
      <c r="L193" s="412">
        <v>186</v>
      </c>
      <c r="M193" s="249">
        <f t="shared" si="7"/>
        <v>688</v>
      </c>
      <c r="N193" s="371">
        <v>64</v>
      </c>
    </row>
    <row r="194" spans="1:14" s="41" customFormat="1" ht="12.75" hidden="1">
      <c r="A194" s="205" t="s">
        <v>285</v>
      </c>
      <c r="B194" s="34">
        <f t="shared" si="8"/>
        <v>0</v>
      </c>
      <c r="C194" s="406"/>
      <c r="D194" s="416"/>
      <c r="E194" s="416"/>
      <c r="F194" s="416"/>
      <c r="G194" s="411"/>
      <c r="H194" s="247">
        <f t="shared" si="6"/>
        <v>0</v>
      </c>
      <c r="I194" s="406"/>
      <c r="J194" s="416"/>
      <c r="K194" s="416"/>
      <c r="L194" s="411"/>
      <c r="M194" s="248">
        <f t="shared" si="7"/>
        <v>0</v>
      </c>
      <c r="N194" s="370"/>
    </row>
    <row r="195" spans="1:14" s="41" customFormat="1" ht="12.75">
      <c r="A195" s="449" t="s">
        <v>286</v>
      </c>
      <c r="B195" s="450">
        <f t="shared" si="8"/>
        <v>11</v>
      </c>
      <c r="C195" s="451"/>
      <c r="D195" s="452"/>
      <c r="E195" s="452"/>
      <c r="F195" s="452">
        <v>2</v>
      </c>
      <c r="G195" s="453">
        <v>1</v>
      </c>
      <c r="H195" s="450">
        <f t="shared" si="6"/>
        <v>3</v>
      </c>
      <c r="I195" s="451">
        <v>2</v>
      </c>
      <c r="J195" s="452"/>
      <c r="K195" s="452">
        <v>3</v>
      </c>
      <c r="L195" s="453">
        <v>2</v>
      </c>
      <c r="M195" s="454">
        <f t="shared" si="7"/>
        <v>7</v>
      </c>
      <c r="N195" s="455">
        <v>1</v>
      </c>
    </row>
    <row r="196" spans="1:14" s="41" customFormat="1" ht="12.75" hidden="1">
      <c r="A196" s="205" t="s">
        <v>287</v>
      </c>
      <c r="B196" s="34">
        <f t="shared" si="8"/>
        <v>0</v>
      </c>
      <c r="C196" s="406"/>
      <c r="D196" s="416"/>
      <c r="E196" s="416"/>
      <c r="F196" s="416"/>
      <c r="G196" s="411"/>
      <c r="H196" s="247">
        <f t="shared" si="6"/>
        <v>0</v>
      </c>
      <c r="I196" s="406"/>
      <c r="J196" s="416"/>
      <c r="K196" s="416"/>
      <c r="L196" s="411"/>
      <c r="M196" s="248">
        <f t="shared" si="7"/>
        <v>0</v>
      </c>
      <c r="N196" s="370"/>
    </row>
    <row r="197" spans="1:14" s="41" customFormat="1" ht="12.75" hidden="1">
      <c r="A197" s="206" t="s">
        <v>288</v>
      </c>
      <c r="B197" s="166">
        <f t="shared" si="8"/>
        <v>0</v>
      </c>
      <c r="C197" s="407"/>
      <c r="D197" s="417"/>
      <c r="E197" s="417"/>
      <c r="F197" s="417"/>
      <c r="G197" s="412"/>
      <c r="H197" s="166">
        <f aca="true" t="shared" si="9" ref="H197:H220">SUM(C197:G197)</f>
        <v>0</v>
      </c>
      <c r="I197" s="407"/>
      <c r="J197" s="417"/>
      <c r="K197" s="417"/>
      <c r="L197" s="412"/>
      <c r="M197" s="249">
        <f aca="true" t="shared" si="10" ref="M197:M220">SUM(I197:L197)</f>
        <v>0</v>
      </c>
      <c r="N197" s="371"/>
    </row>
    <row r="198" spans="1:14" s="41" customFormat="1" ht="12.75" hidden="1">
      <c r="A198" s="205" t="s">
        <v>289</v>
      </c>
      <c r="B198" s="34">
        <f aca="true" t="shared" si="11" ref="B198:B253">H198+M198+N198</f>
        <v>0</v>
      </c>
      <c r="C198" s="406"/>
      <c r="D198" s="416"/>
      <c r="E198" s="416"/>
      <c r="F198" s="416"/>
      <c r="G198" s="411"/>
      <c r="H198" s="247">
        <f t="shared" si="9"/>
        <v>0</v>
      </c>
      <c r="I198" s="406"/>
      <c r="J198" s="416"/>
      <c r="K198" s="416"/>
      <c r="L198" s="411"/>
      <c r="M198" s="248">
        <f t="shared" si="10"/>
        <v>0</v>
      </c>
      <c r="N198" s="370"/>
    </row>
    <row r="199" spans="1:14" s="41" customFormat="1" ht="12" customHeight="1">
      <c r="A199" s="206" t="s">
        <v>292</v>
      </c>
      <c r="B199" s="166">
        <f t="shared" si="11"/>
        <v>137</v>
      </c>
      <c r="C199" s="407"/>
      <c r="D199" s="417"/>
      <c r="E199" s="417">
        <v>24</v>
      </c>
      <c r="F199" s="417"/>
      <c r="G199" s="412">
        <v>1</v>
      </c>
      <c r="H199" s="166">
        <f t="shared" si="9"/>
        <v>25</v>
      </c>
      <c r="I199" s="407"/>
      <c r="J199" s="417"/>
      <c r="K199" s="417">
        <v>59</v>
      </c>
      <c r="L199" s="412">
        <v>14</v>
      </c>
      <c r="M199" s="249">
        <f t="shared" si="10"/>
        <v>73</v>
      </c>
      <c r="N199" s="371">
        <v>39</v>
      </c>
    </row>
    <row r="200" spans="1:14" s="41" customFormat="1" ht="12" customHeight="1">
      <c r="A200" s="205" t="s">
        <v>357</v>
      </c>
      <c r="B200" s="34">
        <f t="shared" si="11"/>
        <v>1</v>
      </c>
      <c r="C200" s="427"/>
      <c r="D200" s="428">
        <v>1</v>
      </c>
      <c r="E200" s="428"/>
      <c r="F200" s="428"/>
      <c r="G200" s="429"/>
      <c r="H200" s="34">
        <f t="shared" si="9"/>
        <v>1</v>
      </c>
      <c r="I200" s="427"/>
      <c r="J200" s="428"/>
      <c r="K200" s="428"/>
      <c r="L200" s="429"/>
      <c r="M200" s="430">
        <f t="shared" si="10"/>
        <v>0</v>
      </c>
      <c r="N200" s="370"/>
    </row>
    <row r="201" spans="1:14" s="41" customFormat="1" ht="12" customHeight="1" hidden="1">
      <c r="A201" s="206"/>
      <c r="B201" s="166">
        <f t="shared" si="11"/>
        <v>0</v>
      </c>
      <c r="C201" s="407"/>
      <c r="D201" s="417"/>
      <c r="E201" s="417"/>
      <c r="F201" s="417"/>
      <c r="G201" s="412"/>
      <c r="H201" s="166">
        <f t="shared" si="9"/>
        <v>0</v>
      </c>
      <c r="I201" s="407"/>
      <c r="J201" s="417"/>
      <c r="K201" s="417"/>
      <c r="L201" s="412"/>
      <c r="M201" s="249">
        <f t="shared" si="10"/>
        <v>0</v>
      </c>
      <c r="N201" s="371"/>
    </row>
    <row r="202" spans="1:14" s="41" customFormat="1" ht="12.75" hidden="1">
      <c r="A202" s="205" t="s">
        <v>294</v>
      </c>
      <c r="B202" s="34">
        <f t="shared" si="11"/>
        <v>0</v>
      </c>
      <c r="C202" s="406">
        <v>0</v>
      </c>
      <c r="D202" s="416">
        <v>0</v>
      </c>
      <c r="E202" s="416">
        <v>0</v>
      </c>
      <c r="F202" s="416">
        <v>0</v>
      </c>
      <c r="G202" s="411">
        <v>0</v>
      </c>
      <c r="H202" s="247">
        <f t="shared" si="9"/>
        <v>0</v>
      </c>
      <c r="I202" s="406">
        <v>0</v>
      </c>
      <c r="J202" s="416">
        <v>0</v>
      </c>
      <c r="K202" s="416">
        <v>0</v>
      </c>
      <c r="L202" s="411">
        <v>0</v>
      </c>
      <c r="M202" s="248">
        <f t="shared" si="10"/>
        <v>0</v>
      </c>
      <c r="N202" s="370"/>
    </row>
    <row r="203" spans="1:14" s="41" customFormat="1" ht="12.75" hidden="1">
      <c r="A203" s="206" t="s">
        <v>70</v>
      </c>
      <c r="B203" s="166">
        <f t="shared" si="11"/>
        <v>0</v>
      </c>
      <c r="C203" s="407">
        <v>0</v>
      </c>
      <c r="D203" s="417">
        <v>0</v>
      </c>
      <c r="E203" s="417">
        <v>0</v>
      </c>
      <c r="F203" s="417">
        <v>0</v>
      </c>
      <c r="G203" s="412">
        <v>0</v>
      </c>
      <c r="H203" s="166">
        <f t="shared" si="9"/>
        <v>0</v>
      </c>
      <c r="I203" s="407">
        <v>0</v>
      </c>
      <c r="J203" s="417">
        <v>0</v>
      </c>
      <c r="K203" s="417">
        <v>0</v>
      </c>
      <c r="L203" s="412">
        <v>0</v>
      </c>
      <c r="M203" s="249">
        <f t="shared" si="10"/>
        <v>0</v>
      </c>
      <c r="N203" s="371"/>
    </row>
    <row r="204" spans="1:14" s="41" customFormat="1" ht="12.75" hidden="1">
      <c r="A204" s="205" t="s">
        <v>295</v>
      </c>
      <c r="B204" s="34">
        <f t="shared" si="11"/>
        <v>0</v>
      </c>
      <c r="C204" s="406">
        <v>0</v>
      </c>
      <c r="D204" s="416">
        <v>0</v>
      </c>
      <c r="E204" s="416">
        <v>0</v>
      </c>
      <c r="F204" s="416">
        <v>0</v>
      </c>
      <c r="G204" s="411">
        <v>0</v>
      </c>
      <c r="H204" s="247">
        <f t="shared" si="9"/>
        <v>0</v>
      </c>
      <c r="I204" s="406">
        <v>0</v>
      </c>
      <c r="J204" s="416">
        <v>0</v>
      </c>
      <c r="K204" s="416">
        <v>0</v>
      </c>
      <c r="L204" s="411">
        <v>0</v>
      </c>
      <c r="M204" s="248">
        <f t="shared" si="10"/>
        <v>0</v>
      </c>
      <c r="N204" s="370"/>
    </row>
    <row r="205" spans="1:14" s="41" customFormat="1" ht="12.75" hidden="1">
      <c r="A205" s="206" t="s">
        <v>71</v>
      </c>
      <c r="B205" s="166">
        <f t="shared" si="11"/>
        <v>0</v>
      </c>
      <c r="C205" s="407">
        <v>0</v>
      </c>
      <c r="D205" s="417">
        <v>0</v>
      </c>
      <c r="E205" s="417">
        <v>0</v>
      </c>
      <c r="F205" s="417">
        <v>0</v>
      </c>
      <c r="G205" s="412">
        <v>0</v>
      </c>
      <c r="H205" s="166">
        <f t="shared" si="9"/>
        <v>0</v>
      </c>
      <c r="I205" s="407">
        <v>0</v>
      </c>
      <c r="J205" s="417">
        <v>0</v>
      </c>
      <c r="K205" s="417">
        <v>0</v>
      </c>
      <c r="L205" s="412">
        <v>0</v>
      </c>
      <c r="M205" s="249">
        <f t="shared" si="10"/>
        <v>0</v>
      </c>
      <c r="N205" s="371"/>
    </row>
    <row r="206" spans="1:14" s="41" customFormat="1" ht="12.75" hidden="1">
      <c r="A206" s="205" t="s">
        <v>72</v>
      </c>
      <c r="B206" s="34">
        <f t="shared" si="11"/>
        <v>0</v>
      </c>
      <c r="C206" s="406">
        <v>0</v>
      </c>
      <c r="D206" s="416">
        <v>0</v>
      </c>
      <c r="E206" s="416">
        <v>0</v>
      </c>
      <c r="F206" s="416">
        <v>0</v>
      </c>
      <c r="G206" s="411">
        <v>0</v>
      </c>
      <c r="H206" s="247">
        <f t="shared" si="9"/>
        <v>0</v>
      </c>
      <c r="I206" s="406">
        <v>0</v>
      </c>
      <c r="J206" s="416">
        <v>0</v>
      </c>
      <c r="K206" s="416">
        <v>0</v>
      </c>
      <c r="L206" s="411">
        <v>0</v>
      </c>
      <c r="M206" s="248">
        <f t="shared" si="10"/>
        <v>0</v>
      </c>
      <c r="N206" s="370"/>
    </row>
    <row r="207" spans="1:14" s="41" customFormat="1" ht="12.75" hidden="1">
      <c r="A207" s="206" t="s">
        <v>73</v>
      </c>
      <c r="B207" s="166">
        <f t="shared" si="11"/>
        <v>0</v>
      </c>
      <c r="C207" s="407">
        <v>0</v>
      </c>
      <c r="D207" s="417">
        <v>0</v>
      </c>
      <c r="E207" s="417">
        <v>0</v>
      </c>
      <c r="F207" s="417">
        <v>0</v>
      </c>
      <c r="G207" s="412">
        <v>0</v>
      </c>
      <c r="H207" s="166">
        <f t="shared" si="9"/>
        <v>0</v>
      </c>
      <c r="I207" s="407">
        <v>0</v>
      </c>
      <c r="J207" s="417">
        <v>0</v>
      </c>
      <c r="K207" s="417">
        <v>0</v>
      </c>
      <c r="L207" s="412">
        <v>0</v>
      </c>
      <c r="M207" s="249">
        <f t="shared" si="10"/>
        <v>0</v>
      </c>
      <c r="N207" s="371"/>
    </row>
    <row r="208" spans="1:14" s="41" customFormat="1" ht="12.75" hidden="1">
      <c r="A208" s="205" t="s">
        <v>74</v>
      </c>
      <c r="B208" s="34">
        <f t="shared" si="11"/>
        <v>0</v>
      </c>
      <c r="C208" s="406">
        <v>0</v>
      </c>
      <c r="D208" s="416">
        <v>0</v>
      </c>
      <c r="E208" s="416">
        <v>0</v>
      </c>
      <c r="F208" s="416">
        <v>0</v>
      </c>
      <c r="G208" s="411">
        <v>0</v>
      </c>
      <c r="H208" s="247">
        <f t="shared" si="9"/>
        <v>0</v>
      </c>
      <c r="I208" s="406">
        <v>0</v>
      </c>
      <c r="J208" s="416">
        <v>0</v>
      </c>
      <c r="K208" s="416">
        <v>0</v>
      </c>
      <c r="L208" s="411">
        <v>0</v>
      </c>
      <c r="M208" s="248">
        <f t="shared" si="10"/>
        <v>0</v>
      </c>
      <c r="N208" s="370"/>
    </row>
    <row r="209" spans="1:14" s="41" customFormat="1" ht="12.75" hidden="1">
      <c r="A209" s="206" t="s">
        <v>75</v>
      </c>
      <c r="B209" s="166">
        <f t="shared" si="11"/>
        <v>0</v>
      </c>
      <c r="C209" s="407">
        <v>0</v>
      </c>
      <c r="D209" s="417">
        <v>0</v>
      </c>
      <c r="E209" s="417">
        <v>0</v>
      </c>
      <c r="F209" s="417">
        <v>0</v>
      </c>
      <c r="G209" s="412">
        <v>0</v>
      </c>
      <c r="H209" s="166">
        <f t="shared" si="9"/>
        <v>0</v>
      </c>
      <c r="I209" s="407">
        <v>0</v>
      </c>
      <c r="J209" s="417">
        <v>0</v>
      </c>
      <c r="K209" s="417">
        <v>0</v>
      </c>
      <c r="L209" s="412">
        <v>0</v>
      </c>
      <c r="M209" s="249">
        <f t="shared" si="10"/>
        <v>0</v>
      </c>
      <c r="N209" s="371"/>
    </row>
    <row r="210" spans="1:14" s="41" customFormat="1" ht="12.75" hidden="1">
      <c r="A210" s="205" t="s">
        <v>76</v>
      </c>
      <c r="B210" s="34">
        <f t="shared" si="11"/>
        <v>0</v>
      </c>
      <c r="C210" s="406">
        <v>0</v>
      </c>
      <c r="D210" s="416">
        <v>0</v>
      </c>
      <c r="E210" s="416">
        <v>0</v>
      </c>
      <c r="F210" s="416">
        <v>0</v>
      </c>
      <c r="G210" s="411">
        <v>0</v>
      </c>
      <c r="H210" s="247">
        <f t="shared" si="9"/>
        <v>0</v>
      </c>
      <c r="I210" s="406">
        <v>0</v>
      </c>
      <c r="J210" s="416">
        <v>0</v>
      </c>
      <c r="K210" s="416">
        <v>0</v>
      </c>
      <c r="L210" s="411">
        <v>0</v>
      </c>
      <c r="M210" s="248">
        <f t="shared" si="10"/>
        <v>0</v>
      </c>
      <c r="N210" s="370"/>
    </row>
    <row r="211" spans="1:14" s="41" customFormat="1" ht="12.75" hidden="1">
      <c r="A211" s="206" t="s">
        <v>77</v>
      </c>
      <c r="B211" s="166">
        <f t="shared" si="11"/>
        <v>0</v>
      </c>
      <c r="C211" s="407">
        <v>0</v>
      </c>
      <c r="D211" s="417">
        <v>0</v>
      </c>
      <c r="E211" s="417">
        <v>0</v>
      </c>
      <c r="F211" s="417">
        <v>0</v>
      </c>
      <c r="G211" s="412">
        <v>0</v>
      </c>
      <c r="H211" s="166">
        <f t="shared" si="9"/>
        <v>0</v>
      </c>
      <c r="I211" s="407">
        <v>0</v>
      </c>
      <c r="J211" s="417">
        <v>0</v>
      </c>
      <c r="K211" s="417">
        <v>0</v>
      </c>
      <c r="L211" s="412">
        <v>0</v>
      </c>
      <c r="M211" s="249">
        <f t="shared" si="10"/>
        <v>0</v>
      </c>
      <c r="N211" s="371"/>
    </row>
    <row r="212" spans="1:14" s="41" customFormat="1" ht="12.75" hidden="1">
      <c r="A212" s="205" t="s">
        <v>78</v>
      </c>
      <c r="B212" s="34">
        <f t="shared" si="11"/>
        <v>0</v>
      </c>
      <c r="C212" s="406">
        <v>0</v>
      </c>
      <c r="D212" s="416">
        <v>0</v>
      </c>
      <c r="E212" s="416">
        <v>0</v>
      </c>
      <c r="F212" s="416">
        <v>0</v>
      </c>
      <c r="G212" s="411">
        <v>0</v>
      </c>
      <c r="H212" s="247">
        <f t="shared" si="9"/>
        <v>0</v>
      </c>
      <c r="I212" s="406">
        <v>0</v>
      </c>
      <c r="J212" s="416">
        <v>0</v>
      </c>
      <c r="K212" s="416">
        <v>0</v>
      </c>
      <c r="L212" s="411">
        <v>0</v>
      </c>
      <c r="M212" s="248">
        <f t="shared" si="10"/>
        <v>0</v>
      </c>
      <c r="N212" s="370"/>
    </row>
    <row r="213" spans="1:14" s="41" customFormat="1" ht="12.75" hidden="1">
      <c r="A213" s="206" t="s">
        <v>79</v>
      </c>
      <c r="B213" s="166">
        <f t="shared" si="11"/>
        <v>0</v>
      </c>
      <c r="C213" s="407">
        <v>0</v>
      </c>
      <c r="D213" s="417">
        <v>0</v>
      </c>
      <c r="E213" s="417">
        <v>0</v>
      </c>
      <c r="F213" s="417">
        <v>0</v>
      </c>
      <c r="G213" s="412">
        <v>0</v>
      </c>
      <c r="H213" s="166">
        <f t="shared" si="9"/>
        <v>0</v>
      </c>
      <c r="I213" s="407">
        <v>0</v>
      </c>
      <c r="J213" s="417">
        <v>0</v>
      </c>
      <c r="K213" s="417">
        <v>0</v>
      </c>
      <c r="L213" s="412">
        <v>0</v>
      </c>
      <c r="M213" s="249">
        <f t="shared" si="10"/>
        <v>0</v>
      </c>
      <c r="N213" s="371"/>
    </row>
    <row r="214" spans="1:14" s="41" customFormat="1" ht="12.75" hidden="1">
      <c r="A214" s="205" t="s">
        <v>80</v>
      </c>
      <c r="B214" s="34">
        <f t="shared" si="11"/>
        <v>0</v>
      </c>
      <c r="C214" s="406">
        <v>0</v>
      </c>
      <c r="D214" s="416">
        <v>0</v>
      </c>
      <c r="E214" s="416">
        <v>0</v>
      </c>
      <c r="F214" s="416">
        <v>0</v>
      </c>
      <c r="G214" s="411">
        <v>0</v>
      </c>
      <c r="H214" s="247">
        <f t="shared" si="9"/>
        <v>0</v>
      </c>
      <c r="I214" s="406">
        <v>0</v>
      </c>
      <c r="J214" s="416">
        <v>0</v>
      </c>
      <c r="K214" s="416">
        <v>0</v>
      </c>
      <c r="L214" s="411">
        <v>0</v>
      </c>
      <c r="M214" s="248">
        <f t="shared" si="10"/>
        <v>0</v>
      </c>
      <c r="N214" s="370"/>
    </row>
    <row r="215" spans="1:14" s="41" customFormat="1" ht="12.75" hidden="1">
      <c r="A215" s="206" t="s">
        <v>81</v>
      </c>
      <c r="B215" s="166">
        <f t="shared" si="11"/>
        <v>0</v>
      </c>
      <c r="C215" s="407">
        <v>0</v>
      </c>
      <c r="D215" s="417">
        <v>0</v>
      </c>
      <c r="E215" s="417">
        <v>0</v>
      </c>
      <c r="F215" s="417">
        <v>0</v>
      </c>
      <c r="G215" s="412">
        <v>0</v>
      </c>
      <c r="H215" s="166">
        <f t="shared" si="9"/>
        <v>0</v>
      </c>
      <c r="I215" s="407">
        <v>0</v>
      </c>
      <c r="J215" s="417">
        <v>0</v>
      </c>
      <c r="K215" s="417">
        <v>0</v>
      </c>
      <c r="L215" s="412">
        <v>0</v>
      </c>
      <c r="M215" s="249">
        <f t="shared" si="10"/>
        <v>0</v>
      </c>
      <c r="N215" s="371"/>
    </row>
    <row r="216" spans="1:14" s="41" customFormat="1" ht="12.75" hidden="1">
      <c r="A216" s="205" t="s">
        <v>82</v>
      </c>
      <c r="B216" s="34">
        <f t="shared" si="11"/>
        <v>0</v>
      </c>
      <c r="C216" s="406">
        <v>0</v>
      </c>
      <c r="D216" s="416">
        <v>0</v>
      </c>
      <c r="E216" s="416">
        <v>0</v>
      </c>
      <c r="F216" s="416">
        <v>0</v>
      </c>
      <c r="G216" s="411">
        <v>0</v>
      </c>
      <c r="H216" s="247">
        <f t="shared" si="9"/>
        <v>0</v>
      </c>
      <c r="I216" s="406">
        <v>0</v>
      </c>
      <c r="J216" s="416">
        <v>0</v>
      </c>
      <c r="K216" s="416">
        <v>0</v>
      </c>
      <c r="L216" s="411">
        <v>0</v>
      </c>
      <c r="M216" s="248">
        <f t="shared" si="10"/>
        <v>0</v>
      </c>
      <c r="N216" s="370"/>
    </row>
    <row r="217" spans="1:14" s="41" customFormat="1" ht="12.75" hidden="1">
      <c r="A217" s="206" t="s">
        <v>83</v>
      </c>
      <c r="B217" s="166">
        <f t="shared" si="11"/>
        <v>0</v>
      </c>
      <c r="C217" s="407">
        <v>0</v>
      </c>
      <c r="D217" s="417">
        <v>0</v>
      </c>
      <c r="E217" s="417">
        <v>0</v>
      </c>
      <c r="F217" s="417">
        <v>0</v>
      </c>
      <c r="G217" s="412">
        <v>0</v>
      </c>
      <c r="H217" s="166">
        <f t="shared" si="9"/>
        <v>0</v>
      </c>
      <c r="I217" s="407">
        <v>0</v>
      </c>
      <c r="J217" s="417">
        <v>0</v>
      </c>
      <c r="K217" s="417">
        <v>0</v>
      </c>
      <c r="L217" s="412">
        <v>0</v>
      </c>
      <c r="M217" s="249">
        <f t="shared" si="10"/>
        <v>0</v>
      </c>
      <c r="N217" s="371"/>
    </row>
    <row r="218" spans="1:14" s="41" customFormat="1" ht="12.75" hidden="1">
      <c r="A218" s="205" t="s">
        <v>296</v>
      </c>
      <c r="B218" s="34">
        <f t="shared" si="11"/>
        <v>0</v>
      </c>
      <c r="C218" s="406">
        <v>0</v>
      </c>
      <c r="D218" s="416">
        <v>0</v>
      </c>
      <c r="E218" s="416">
        <v>0</v>
      </c>
      <c r="F218" s="416">
        <v>0</v>
      </c>
      <c r="G218" s="411">
        <v>0</v>
      </c>
      <c r="H218" s="247">
        <f t="shared" si="9"/>
        <v>0</v>
      </c>
      <c r="I218" s="406">
        <v>0</v>
      </c>
      <c r="J218" s="416">
        <v>0</v>
      </c>
      <c r="K218" s="416">
        <v>0</v>
      </c>
      <c r="L218" s="411">
        <v>0</v>
      </c>
      <c r="M218" s="248">
        <f t="shared" si="10"/>
        <v>0</v>
      </c>
      <c r="N218" s="370"/>
    </row>
    <row r="219" spans="1:14" s="41" customFormat="1" ht="12.75">
      <c r="A219" s="206" t="s">
        <v>297</v>
      </c>
      <c r="B219" s="166">
        <f t="shared" si="11"/>
        <v>2</v>
      </c>
      <c r="C219" s="407">
        <v>0</v>
      </c>
      <c r="D219" s="417">
        <v>0</v>
      </c>
      <c r="E219" s="417">
        <v>0</v>
      </c>
      <c r="F219" s="417">
        <v>0</v>
      </c>
      <c r="G219" s="412">
        <v>0</v>
      </c>
      <c r="H219" s="166">
        <f t="shared" si="9"/>
        <v>0</v>
      </c>
      <c r="I219" s="407">
        <v>0</v>
      </c>
      <c r="J219" s="417">
        <v>0</v>
      </c>
      <c r="K219" s="417">
        <v>0</v>
      </c>
      <c r="L219" s="412">
        <v>2</v>
      </c>
      <c r="M219" s="249">
        <f t="shared" si="10"/>
        <v>2</v>
      </c>
      <c r="N219" s="371"/>
    </row>
    <row r="220" spans="1:14" s="41" customFormat="1" ht="12.75" hidden="1">
      <c r="A220" s="205" t="s">
        <v>84</v>
      </c>
      <c r="B220" s="34">
        <f t="shared" si="11"/>
        <v>0</v>
      </c>
      <c r="C220" s="406">
        <v>0</v>
      </c>
      <c r="D220" s="416">
        <v>0</v>
      </c>
      <c r="E220" s="416">
        <v>0</v>
      </c>
      <c r="F220" s="416">
        <v>0</v>
      </c>
      <c r="G220" s="411">
        <v>0</v>
      </c>
      <c r="H220" s="247">
        <f t="shared" si="9"/>
        <v>0</v>
      </c>
      <c r="I220" s="406">
        <v>0</v>
      </c>
      <c r="J220" s="416">
        <v>0</v>
      </c>
      <c r="K220" s="416">
        <v>0</v>
      </c>
      <c r="L220" s="411">
        <v>0</v>
      </c>
      <c r="M220" s="248">
        <f t="shared" si="10"/>
        <v>0</v>
      </c>
      <c r="N220" s="370"/>
    </row>
    <row r="221" spans="1:14" s="402" customFormat="1" ht="21.75" customHeight="1">
      <c r="A221" s="389" t="s">
        <v>347</v>
      </c>
      <c r="B221" s="390">
        <f t="shared" si="11"/>
        <v>3422</v>
      </c>
      <c r="C221" s="408">
        <f aca="true" t="shared" si="12" ref="C221:M221">SUM(C4:C220)</f>
        <v>152</v>
      </c>
      <c r="D221" s="391">
        <f t="shared" si="12"/>
        <v>209</v>
      </c>
      <c r="E221" s="391">
        <f t="shared" si="12"/>
        <v>895</v>
      </c>
      <c r="F221" s="391">
        <f t="shared" si="12"/>
        <v>63</v>
      </c>
      <c r="G221" s="413">
        <f t="shared" si="12"/>
        <v>88</v>
      </c>
      <c r="H221" s="392">
        <f t="shared" si="12"/>
        <v>1407</v>
      </c>
      <c r="I221" s="408">
        <f t="shared" si="12"/>
        <v>82</v>
      </c>
      <c r="J221" s="391">
        <f t="shared" si="12"/>
        <v>142</v>
      </c>
      <c r="K221" s="391">
        <f t="shared" si="12"/>
        <v>678</v>
      </c>
      <c r="L221" s="419">
        <f t="shared" si="12"/>
        <v>943</v>
      </c>
      <c r="M221" s="397">
        <f t="shared" si="12"/>
        <v>1845</v>
      </c>
      <c r="N221" s="396">
        <f>SUM(N4:N220)</f>
        <v>170</v>
      </c>
    </row>
    <row r="222" spans="1:14" s="403" customFormat="1" ht="12.75" hidden="1">
      <c r="A222" s="205" t="s">
        <v>106</v>
      </c>
      <c r="B222" s="34">
        <f t="shared" si="11"/>
        <v>0</v>
      </c>
      <c r="C222" s="406"/>
      <c r="D222" s="416"/>
      <c r="E222" s="416"/>
      <c r="F222" s="416"/>
      <c r="G222" s="411"/>
      <c r="H222" s="247">
        <f aca="true" t="shared" si="13" ref="H222:H252">SUM(C222:G222)</f>
        <v>0</v>
      </c>
      <c r="I222" s="406"/>
      <c r="J222" s="416"/>
      <c r="K222" s="416"/>
      <c r="L222" s="411"/>
      <c r="M222" s="248">
        <f aca="true" t="shared" si="14" ref="M222:M252">SUM(I222:L222)</f>
        <v>0</v>
      </c>
      <c r="N222" s="370"/>
    </row>
    <row r="223" spans="1:14" s="41" customFormat="1" ht="12.75" hidden="1">
      <c r="A223" s="206" t="s">
        <v>112</v>
      </c>
      <c r="B223" s="166">
        <f t="shared" si="11"/>
        <v>0</v>
      </c>
      <c r="C223" s="407"/>
      <c r="D223" s="417"/>
      <c r="E223" s="417"/>
      <c r="F223" s="417"/>
      <c r="G223" s="412"/>
      <c r="H223" s="166">
        <f t="shared" si="13"/>
        <v>0</v>
      </c>
      <c r="I223" s="407"/>
      <c r="J223" s="417"/>
      <c r="K223" s="417"/>
      <c r="L223" s="412"/>
      <c r="M223" s="249">
        <f t="shared" si="14"/>
        <v>0</v>
      </c>
      <c r="N223" s="371"/>
    </row>
    <row r="224" spans="1:14" s="41" customFormat="1" ht="12.75">
      <c r="A224" s="205" t="s">
        <v>123</v>
      </c>
      <c r="B224" s="34">
        <f t="shared" si="11"/>
        <v>3</v>
      </c>
      <c r="C224" s="406"/>
      <c r="D224" s="416"/>
      <c r="E224" s="416">
        <v>1</v>
      </c>
      <c r="F224" s="416"/>
      <c r="G224" s="411"/>
      <c r="H224" s="247">
        <f t="shared" si="13"/>
        <v>1</v>
      </c>
      <c r="I224" s="406"/>
      <c r="J224" s="416"/>
      <c r="K224" s="416"/>
      <c r="L224" s="411">
        <v>2</v>
      </c>
      <c r="M224" s="248">
        <f t="shared" si="14"/>
        <v>2</v>
      </c>
      <c r="N224" s="370"/>
    </row>
    <row r="225" spans="1:14" s="41" customFormat="1" ht="12.75" hidden="1">
      <c r="A225" s="206" t="s">
        <v>131</v>
      </c>
      <c r="B225" s="166">
        <f t="shared" si="11"/>
        <v>0</v>
      </c>
      <c r="C225" s="407"/>
      <c r="D225" s="417"/>
      <c r="E225" s="417"/>
      <c r="F225" s="417"/>
      <c r="G225" s="412"/>
      <c r="H225" s="166">
        <f t="shared" si="13"/>
        <v>0</v>
      </c>
      <c r="I225" s="407"/>
      <c r="J225" s="417"/>
      <c r="K225" s="417"/>
      <c r="L225" s="412"/>
      <c r="M225" s="249">
        <f t="shared" si="14"/>
        <v>0</v>
      </c>
      <c r="N225" s="371"/>
    </row>
    <row r="226" spans="1:14" s="41" customFormat="1" ht="12.75" hidden="1">
      <c r="A226" s="205" t="s">
        <v>133</v>
      </c>
      <c r="B226" s="34">
        <f t="shared" si="11"/>
        <v>0</v>
      </c>
      <c r="C226" s="406"/>
      <c r="D226" s="416"/>
      <c r="E226" s="416"/>
      <c r="F226" s="416"/>
      <c r="G226" s="411"/>
      <c r="H226" s="247">
        <f t="shared" si="13"/>
        <v>0</v>
      </c>
      <c r="I226" s="406"/>
      <c r="J226" s="416"/>
      <c r="K226" s="416"/>
      <c r="L226" s="411"/>
      <c r="M226" s="248">
        <f t="shared" si="14"/>
        <v>0</v>
      </c>
      <c r="N226" s="370"/>
    </row>
    <row r="227" spans="1:14" s="41" customFormat="1" ht="12.75">
      <c r="A227" s="206" t="s">
        <v>134</v>
      </c>
      <c r="B227" s="166">
        <f t="shared" si="11"/>
        <v>1</v>
      </c>
      <c r="C227" s="407"/>
      <c r="D227" s="417"/>
      <c r="E227" s="417"/>
      <c r="F227" s="417"/>
      <c r="G227" s="412"/>
      <c r="H227" s="166">
        <f t="shared" si="13"/>
        <v>0</v>
      </c>
      <c r="I227" s="407"/>
      <c r="J227" s="417"/>
      <c r="K227" s="417"/>
      <c r="L227" s="412">
        <v>1</v>
      </c>
      <c r="M227" s="249">
        <f t="shared" si="14"/>
        <v>1</v>
      </c>
      <c r="N227" s="371"/>
    </row>
    <row r="228" spans="1:14" s="41" customFormat="1" ht="12.75" hidden="1">
      <c r="A228" s="205" t="s">
        <v>141</v>
      </c>
      <c r="B228" s="34">
        <f t="shared" si="11"/>
        <v>0</v>
      </c>
      <c r="C228" s="406"/>
      <c r="D228" s="416"/>
      <c r="E228" s="416"/>
      <c r="F228" s="416"/>
      <c r="G228" s="411"/>
      <c r="H228" s="247">
        <f t="shared" si="13"/>
        <v>0</v>
      </c>
      <c r="I228" s="406"/>
      <c r="J228" s="416"/>
      <c r="K228" s="416"/>
      <c r="L228" s="411"/>
      <c r="M228" s="248">
        <f t="shared" si="14"/>
        <v>0</v>
      </c>
      <c r="N228" s="370"/>
    </row>
    <row r="229" spans="1:14" s="41" customFormat="1" ht="12.75" hidden="1">
      <c r="A229" s="206" t="s">
        <v>146</v>
      </c>
      <c r="B229" s="166">
        <f t="shared" si="11"/>
        <v>0</v>
      </c>
      <c r="C229" s="407"/>
      <c r="D229" s="417"/>
      <c r="E229" s="417"/>
      <c r="F229" s="417"/>
      <c r="G229" s="412"/>
      <c r="H229" s="166">
        <f t="shared" si="13"/>
        <v>0</v>
      </c>
      <c r="I229" s="407"/>
      <c r="J229" s="417"/>
      <c r="K229" s="417"/>
      <c r="L229" s="412"/>
      <c r="M229" s="249">
        <f t="shared" si="14"/>
        <v>0</v>
      </c>
      <c r="N229" s="371"/>
    </row>
    <row r="230" spans="1:14" s="41" customFormat="1" ht="12.75">
      <c r="A230" s="205" t="s">
        <v>147</v>
      </c>
      <c r="B230" s="34">
        <f t="shared" si="11"/>
        <v>3</v>
      </c>
      <c r="C230" s="406"/>
      <c r="D230" s="416">
        <v>3</v>
      </c>
      <c r="E230" s="416"/>
      <c r="F230" s="416"/>
      <c r="G230" s="411"/>
      <c r="H230" s="247">
        <f t="shared" si="13"/>
        <v>3</v>
      </c>
      <c r="I230" s="406"/>
      <c r="J230" s="416"/>
      <c r="K230" s="416"/>
      <c r="L230" s="411"/>
      <c r="M230" s="248">
        <f t="shared" si="14"/>
        <v>0</v>
      </c>
      <c r="N230" s="370"/>
    </row>
    <row r="231" spans="1:14" s="41" customFormat="1" ht="12.75">
      <c r="A231" s="206" t="s">
        <v>152</v>
      </c>
      <c r="B231" s="166">
        <f t="shared" si="11"/>
        <v>0</v>
      </c>
      <c r="C231" s="407"/>
      <c r="D231" s="417"/>
      <c r="E231" s="417"/>
      <c r="F231" s="417"/>
      <c r="G231" s="412"/>
      <c r="H231" s="166">
        <f t="shared" si="13"/>
        <v>0</v>
      </c>
      <c r="I231" s="407"/>
      <c r="J231" s="417"/>
      <c r="K231" s="417"/>
      <c r="L231" s="412"/>
      <c r="M231" s="249">
        <f t="shared" si="14"/>
        <v>0</v>
      </c>
      <c r="N231" s="371"/>
    </row>
    <row r="232" spans="1:14" s="41" customFormat="1" ht="12.75">
      <c r="A232" s="205" t="s">
        <v>163</v>
      </c>
      <c r="B232" s="34">
        <f t="shared" si="11"/>
        <v>1</v>
      </c>
      <c r="C232" s="406">
        <v>1</v>
      </c>
      <c r="D232" s="416"/>
      <c r="E232" s="416"/>
      <c r="F232" s="416"/>
      <c r="G232" s="411"/>
      <c r="H232" s="247">
        <f t="shared" si="13"/>
        <v>1</v>
      </c>
      <c r="I232" s="406"/>
      <c r="J232" s="416"/>
      <c r="K232" s="416"/>
      <c r="L232" s="411"/>
      <c r="M232" s="248">
        <f t="shared" si="14"/>
        <v>0</v>
      </c>
      <c r="N232" s="370"/>
    </row>
    <row r="233" spans="1:14" s="41" customFormat="1" ht="13.5" customHeight="1">
      <c r="A233" s="206" t="s">
        <v>169</v>
      </c>
      <c r="B233" s="166">
        <f t="shared" si="11"/>
        <v>1</v>
      </c>
      <c r="C233" s="407"/>
      <c r="D233" s="417"/>
      <c r="E233" s="417"/>
      <c r="F233" s="417"/>
      <c r="G233" s="412">
        <v>1</v>
      </c>
      <c r="H233" s="166">
        <f t="shared" si="13"/>
        <v>1</v>
      </c>
      <c r="I233" s="407"/>
      <c r="J233" s="417"/>
      <c r="K233" s="417"/>
      <c r="L233" s="412"/>
      <c r="M233" s="249">
        <f t="shared" si="14"/>
        <v>0</v>
      </c>
      <c r="N233" s="371"/>
    </row>
    <row r="234" spans="1:14" s="41" customFormat="1" ht="12.75" hidden="1">
      <c r="A234" s="205" t="s">
        <v>170</v>
      </c>
      <c r="B234" s="34">
        <f t="shared" si="11"/>
        <v>0</v>
      </c>
      <c r="C234" s="406"/>
      <c r="D234" s="416"/>
      <c r="E234" s="416"/>
      <c r="F234" s="416"/>
      <c r="G234" s="411"/>
      <c r="H234" s="247">
        <f t="shared" si="13"/>
        <v>0</v>
      </c>
      <c r="I234" s="406"/>
      <c r="J234" s="416"/>
      <c r="K234" s="416"/>
      <c r="L234" s="411"/>
      <c r="M234" s="248">
        <f t="shared" si="14"/>
        <v>0</v>
      </c>
      <c r="N234" s="370"/>
    </row>
    <row r="235" spans="1:14" s="41" customFormat="1" ht="12.75" hidden="1">
      <c r="A235" s="206" t="s">
        <v>199</v>
      </c>
      <c r="B235" s="166">
        <f t="shared" si="11"/>
        <v>0</v>
      </c>
      <c r="C235" s="407"/>
      <c r="D235" s="417"/>
      <c r="E235" s="417"/>
      <c r="F235" s="417"/>
      <c r="G235" s="412"/>
      <c r="H235" s="166">
        <f t="shared" si="13"/>
        <v>0</v>
      </c>
      <c r="I235" s="407"/>
      <c r="J235" s="417"/>
      <c r="K235" s="417"/>
      <c r="L235" s="412"/>
      <c r="M235" s="249">
        <f t="shared" si="14"/>
        <v>0</v>
      </c>
      <c r="N235" s="371"/>
    </row>
    <row r="236" spans="1:14" s="41" customFormat="1" ht="12.75">
      <c r="A236" s="205" t="s">
        <v>200</v>
      </c>
      <c r="B236" s="34">
        <f t="shared" si="11"/>
        <v>11</v>
      </c>
      <c r="C236" s="406">
        <v>7</v>
      </c>
      <c r="D236" s="416"/>
      <c r="E236" s="416">
        <v>2</v>
      </c>
      <c r="F236" s="416"/>
      <c r="G236" s="411">
        <v>1</v>
      </c>
      <c r="H236" s="247">
        <f t="shared" si="13"/>
        <v>10</v>
      </c>
      <c r="I236" s="406">
        <v>1</v>
      </c>
      <c r="J236" s="416"/>
      <c r="K236" s="416"/>
      <c r="L236" s="411"/>
      <c r="M236" s="248">
        <f t="shared" si="14"/>
        <v>1</v>
      </c>
      <c r="N236" s="370"/>
    </row>
    <row r="237" spans="1:14" s="41" customFormat="1" ht="12.75">
      <c r="A237" s="206" t="s">
        <v>201</v>
      </c>
      <c r="B237" s="166">
        <f t="shared" si="11"/>
        <v>0</v>
      </c>
      <c r="C237" s="407"/>
      <c r="D237" s="417"/>
      <c r="E237" s="417"/>
      <c r="F237" s="417"/>
      <c r="G237" s="412"/>
      <c r="H237" s="166">
        <f t="shared" si="13"/>
        <v>0</v>
      </c>
      <c r="I237" s="407"/>
      <c r="J237" s="417"/>
      <c r="K237" s="417"/>
      <c r="L237" s="412"/>
      <c r="M237" s="249">
        <f t="shared" si="14"/>
        <v>0</v>
      </c>
      <c r="N237" s="371"/>
    </row>
    <row r="238" spans="1:14" s="41" customFormat="1" ht="12.75" hidden="1">
      <c r="A238" s="205" t="s">
        <v>202</v>
      </c>
      <c r="B238" s="34">
        <f t="shared" si="11"/>
        <v>0</v>
      </c>
      <c r="C238" s="406"/>
      <c r="D238" s="416"/>
      <c r="E238" s="416"/>
      <c r="F238" s="416"/>
      <c r="G238" s="411"/>
      <c r="H238" s="247">
        <f t="shared" si="13"/>
        <v>0</v>
      </c>
      <c r="I238" s="406"/>
      <c r="J238" s="416"/>
      <c r="K238" s="416"/>
      <c r="L238" s="411"/>
      <c r="M238" s="248">
        <f t="shared" si="14"/>
        <v>0</v>
      </c>
      <c r="N238" s="370"/>
    </row>
    <row r="239" spans="1:14" s="41" customFormat="1" ht="12.75" hidden="1">
      <c r="A239" s="206" t="s">
        <v>210</v>
      </c>
      <c r="B239" s="166">
        <f t="shared" si="11"/>
        <v>0</v>
      </c>
      <c r="C239" s="407"/>
      <c r="D239" s="417"/>
      <c r="E239" s="417"/>
      <c r="F239" s="417"/>
      <c r="G239" s="412"/>
      <c r="H239" s="166">
        <f t="shared" si="13"/>
        <v>0</v>
      </c>
      <c r="I239" s="407"/>
      <c r="J239" s="417"/>
      <c r="K239" s="417"/>
      <c r="L239" s="412"/>
      <c r="M239" s="249">
        <f t="shared" si="14"/>
        <v>0</v>
      </c>
      <c r="N239" s="371"/>
    </row>
    <row r="240" spans="1:14" s="41" customFormat="1" ht="12.75">
      <c r="A240" s="205" t="s">
        <v>228</v>
      </c>
      <c r="B240" s="34">
        <f t="shared" si="11"/>
        <v>3</v>
      </c>
      <c r="C240" s="406"/>
      <c r="D240" s="416">
        <v>2</v>
      </c>
      <c r="E240" s="416"/>
      <c r="F240" s="416"/>
      <c r="G240" s="411">
        <v>1</v>
      </c>
      <c r="H240" s="247">
        <f t="shared" si="13"/>
        <v>3</v>
      </c>
      <c r="I240" s="406"/>
      <c r="J240" s="416"/>
      <c r="K240" s="416"/>
      <c r="L240" s="411"/>
      <c r="M240" s="248">
        <f t="shared" si="14"/>
        <v>0</v>
      </c>
      <c r="N240" s="370"/>
    </row>
    <row r="241" spans="1:14" s="41" customFormat="1" ht="12.75">
      <c r="A241" s="206" t="s">
        <v>229</v>
      </c>
      <c r="B241" s="166">
        <f t="shared" si="11"/>
        <v>5</v>
      </c>
      <c r="C241" s="407">
        <v>1</v>
      </c>
      <c r="D241" s="417">
        <v>2</v>
      </c>
      <c r="E241" s="417">
        <v>2</v>
      </c>
      <c r="F241" s="417"/>
      <c r="G241" s="412"/>
      <c r="H241" s="166">
        <f t="shared" si="13"/>
        <v>5</v>
      </c>
      <c r="I241" s="407"/>
      <c r="J241" s="417"/>
      <c r="K241" s="417"/>
      <c r="L241" s="412"/>
      <c r="M241" s="249">
        <f t="shared" si="14"/>
        <v>0</v>
      </c>
      <c r="N241" s="371"/>
    </row>
    <row r="242" spans="1:14" s="41" customFormat="1" ht="12.75">
      <c r="A242" s="205" t="s">
        <v>234</v>
      </c>
      <c r="B242" s="34">
        <f t="shared" si="11"/>
        <v>0</v>
      </c>
      <c r="C242" s="406"/>
      <c r="D242" s="416"/>
      <c r="E242" s="416"/>
      <c r="F242" s="416"/>
      <c r="G242" s="411"/>
      <c r="H242" s="247">
        <f t="shared" si="13"/>
        <v>0</v>
      </c>
      <c r="I242" s="406"/>
      <c r="J242" s="416"/>
      <c r="K242" s="416"/>
      <c r="L242" s="411"/>
      <c r="M242" s="248">
        <f t="shared" si="14"/>
        <v>0</v>
      </c>
      <c r="N242" s="370"/>
    </row>
    <row r="243" spans="1:14" s="41" customFormat="1" ht="12.75">
      <c r="A243" s="206" t="s">
        <v>245</v>
      </c>
      <c r="B243" s="166">
        <f t="shared" si="11"/>
        <v>116</v>
      </c>
      <c r="C243" s="407">
        <v>24</v>
      </c>
      <c r="D243" s="417">
        <v>27</v>
      </c>
      <c r="E243" s="417">
        <v>33</v>
      </c>
      <c r="F243" s="417">
        <v>29</v>
      </c>
      <c r="G243" s="412">
        <v>3</v>
      </c>
      <c r="H243" s="166">
        <f t="shared" si="13"/>
        <v>116</v>
      </c>
      <c r="I243" s="407"/>
      <c r="J243" s="417"/>
      <c r="K243" s="417"/>
      <c r="L243" s="412"/>
      <c r="M243" s="249">
        <f t="shared" si="14"/>
        <v>0</v>
      </c>
      <c r="N243" s="371"/>
    </row>
    <row r="244" spans="1:14" s="41" customFormat="1" ht="12.75" hidden="1">
      <c r="A244" s="205" t="s">
        <v>246</v>
      </c>
      <c r="B244" s="34">
        <f t="shared" si="11"/>
        <v>0</v>
      </c>
      <c r="C244" s="406"/>
      <c r="D244" s="416"/>
      <c r="E244" s="416"/>
      <c r="F244" s="416"/>
      <c r="G244" s="411"/>
      <c r="H244" s="247">
        <f t="shared" si="13"/>
        <v>0</v>
      </c>
      <c r="I244" s="406"/>
      <c r="J244" s="416"/>
      <c r="K244" s="416"/>
      <c r="L244" s="411"/>
      <c r="M244" s="248">
        <f t="shared" si="14"/>
        <v>0</v>
      </c>
      <c r="N244" s="370"/>
    </row>
    <row r="245" spans="1:14" s="41" customFormat="1" ht="12.75" hidden="1">
      <c r="A245" s="206" t="s">
        <v>250</v>
      </c>
      <c r="B245" s="166">
        <f t="shared" si="11"/>
        <v>0</v>
      </c>
      <c r="C245" s="407"/>
      <c r="D245" s="417"/>
      <c r="E245" s="417"/>
      <c r="F245" s="417"/>
      <c r="G245" s="412"/>
      <c r="H245" s="166">
        <f t="shared" si="13"/>
        <v>0</v>
      </c>
      <c r="I245" s="407"/>
      <c r="J245" s="417"/>
      <c r="K245" s="417"/>
      <c r="L245" s="412"/>
      <c r="M245" s="249">
        <f t="shared" si="14"/>
        <v>0</v>
      </c>
      <c r="N245" s="371"/>
    </row>
    <row r="246" spans="1:14" s="41" customFormat="1" ht="12.75">
      <c r="A246" s="205" t="s">
        <v>260</v>
      </c>
      <c r="B246" s="34">
        <f t="shared" si="11"/>
        <v>3</v>
      </c>
      <c r="C246" s="406"/>
      <c r="D246" s="416">
        <v>1</v>
      </c>
      <c r="E246" s="416">
        <v>1</v>
      </c>
      <c r="F246" s="416">
        <v>1</v>
      </c>
      <c r="G246" s="411"/>
      <c r="H246" s="247">
        <f t="shared" si="13"/>
        <v>3</v>
      </c>
      <c r="I246" s="406"/>
      <c r="J246" s="416"/>
      <c r="K246" s="416"/>
      <c r="L246" s="411"/>
      <c r="M246" s="248">
        <f t="shared" si="14"/>
        <v>0</v>
      </c>
      <c r="N246" s="370"/>
    </row>
    <row r="247" spans="1:14" s="41" customFormat="1" ht="12.75">
      <c r="A247" s="206" t="s">
        <v>261</v>
      </c>
      <c r="B247" s="166">
        <f t="shared" si="11"/>
        <v>0</v>
      </c>
      <c r="C247" s="407"/>
      <c r="D247" s="417"/>
      <c r="E247" s="417"/>
      <c r="F247" s="417"/>
      <c r="G247" s="412"/>
      <c r="H247" s="166">
        <f t="shared" si="13"/>
        <v>0</v>
      </c>
      <c r="I247" s="407"/>
      <c r="J247" s="417"/>
      <c r="K247" s="417"/>
      <c r="L247" s="412"/>
      <c r="M247" s="249">
        <f t="shared" si="14"/>
        <v>0</v>
      </c>
      <c r="N247" s="371"/>
    </row>
    <row r="248" spans="1:14" s="41" customFormat="1" ht="12.75">
      <c r="A248" s="205" t="s">
        <v>269</v>
      </c>
      <c r="B248" s="34">
        <f t="shared" si="11"/>
        <v>1</v>
      </c>
      <c r="C248" s="406">
        <v>1</v>
      </c>
      <c r="D248" s="416"/>
      <c r="E248" s="416"/>
      <c r="F248" s="416"/>
      <c r="G248" s="411"/>
      <c r="H248" s="247">
        <f t="shared" si="13"/>
        <v>1</v>
      </c>
      <c r="I248" s="406"/>
      <c r="J248" s="416"/>
      <c r="K248" s="416"/>
      <c r="L248" s="411"/>
      <c r="M248" s="248">
        <f t="shared" si="14"/>
        <v>0</v>
      </c>
      <c r="N248" s="370"/>
    </row>
    <row r="249" spans="1:14" s="41" customFormat="1" ht="12.75">
      <c r="A249" s="206" t="s">
        <v>270</v>
      </c>
      <c r="B249" s="166">
        <f t="shared" si="11"/>
        <v>8</v>
      </c>
      <c r="C249" s="407">
        <v>2</v>
      </c>
      <c r="D249" s="417"/>
      <c r="E249" s="417"/>
      <c r="F249" s="417">
        <v>6</v>
      </c>
      <c r="G249" s="412"/>
      <c r="H249" s="166">
        <f t="shared" si="13"/>
        <v>8</v>
      </c>
      <c r="I249" s="407"/>
      <c r="J249" s="417"/>
      <c r="K249" s="417"/>
      <c r="L249" s="412"/>
      <c r="M249" s="249">
        <f t="shared" si="14"/>
        <v>0</v>
      </c>
      <c r="N249" s="371"/>
    </row>
    <row r="250" spans="1:14" s="41" customFormat="1" ht="12.75">
      <c r="A250" s="205" t="s">
        <v>290</v>
      </c>
      <c r="B250" s="34">
        <f t="shared" si="11"/>
        <v>1</v>
      </c>
      <c r="C250" s="406"/>
      <c r="D250" s="416"/>
      <c r="E250" s="416"/>
      <c r="F250" s="416"/>
      <c r="G250" s="411"/>
      <c r="H250" s="247">
        <f t="shared" si="13"/>
        <v>0</v>
      </c>
      <c r="I250" s="406"/>
      <c r="J250" s="416"/>
      <c r="K250" s="416"/>
      <c r="L250" s="411"/>
      <c r="M250" s="248">
        <f t="shared" si="14"/>
        <v>0</v>
      </c>
      <c r="N250" s="370">
        <v>1</v>
      </c>
    </row>
    <row r="251" spans="1:14" s="41" customFormat="1" ht="12.75">
      <c r="A251" s="206" t="s">
        <v>291</v>
      </c>
      <c r="B251" s="166">
        <f t="shared" si="11"/>
        <v>1</v>
      </c>
      <c r="C251" s="407"/>
      <c r="D251" s="417">
        <v>1</v>
      </c>
      <c r="E251" s="417"/>
      <c r="F251" s="417"/>
      <c r="G251" s="412"/>
      <c r="H251" s="166">
        <f t="shared" si="13"/>
        <v>1</v>
      </c>
      <c r="I251" s="407"/>
      <c r="J251" s="417"/>
      <c r="K251" s="417"/>
      <c r="L251" s="412"/>
      <c r="M251" s="249">
        <f t="shared" si="14"/>
        <v>0</v>
      </c>
      <c r="N251" s="371"/>
    </row>
    <row r="252" spans="1:14" s="41" customFormat="1" ht="12.75">
      <c r="A252" s="205" t="s">
        <v>293</v>
      </c>
      <c r="B252" s="34">
        <f t="shared" si="11"/>
        <v>1</v>
      </c>
      <c r="C252" s="406">
        <v>0</v>
      </c>
      <c r="D252" s="416">
        <v>0</v>
      </c>
      <c r="E252" s="416">
        <v>1</v>
      </c>
      <c r="F252" s="416">
        <v>0</v>
      </c>
      <c r="G252" s="411">
        <v>0</v>
      </c>
      <c r="H252" s="247">
        <f t="shared" si="13"/>
        <v>1</v>
      </c>
      <c r="I252" s="406">
        <v>0</v>
      </c>
      <c r="J252" s="416">
        <v>0</v>
      </c>
      <c r="K252" s="416">
        <v>0</v>
      </c>
      <c r="L252" s="411">
        <v>0</v>
      </c>
      <c r="M252" s="248">
        <f t="shared" si="14"/>
        <v>0</v>
      </c>
      <c r="N252" s="370"/>
    </row>
    <row r="253" spans="1:14" s="259" customFormat="1" ht="20.25" customHeight="1">
      <c r="A253" s="389" t="s">
        <v>348</v>
      </c>
      <c r="B253" s="393">
        <f t="shared" si="11"/>
        <v>159</v>
      </c>
      <c r="C253" s="409">
        <f aca="true" t="shared" si="15" ref="C253:N253">SUM(C222:C252)</f>
        <v>36</v>
      </c>
      <c r="D253" s="394">
        <f t="shared" si="15"/>
        <v>36</v>
      </c>
      <c r="E253" s="394">
        <f t="shared" si="15"/>
        <v>40</v>
      </c>
      <c r="F253" s="394">
        <f t="shared" si="15"/>
        <v>36</v>
      </c>
      <c r="G253" s="414">
        <f t="shared" si="15"/>
        <v>6</v>
      </c>
      <c r="H253" s="395">
        <f t="shared" si="15"/>
        <v>154</v>
      </c>
      <c r="I253" s="396">
        <f t="shared" si="15"/>
        <v>1</v>
      </c>
      <c r="J253" s="394">
        <f t="shared" si="15"/>
        <v>0</v>
      </c>
      <c r="K253" s="394">
        <f t="shared" si="15"/>
        <v>0</v>
      </c>
      <c r="L253" s="420">
        <f t="shared" si="15"/>
        <v>3</v>
      </c>
      <c r="M253" s="398">
        <f t="shared" si="15"/>
        <v>4</v>
      </c>
      <c r="N253" s="396">
        <f t="shared" si="15"/>
        <v>1</v>
      </c>
    </row>
    <row r="254" spans="1:14" ht="19.5" customHeight="1">
      <c r="A254" s="35" t="s">
        <v>314</v>
      </c>
      <c r="B254" s="36">
        <f>H254+M254+N254</f>
        <v>3581</v>
      </c>
      <c r="C254" s="250">
        <f aca="true" t="shared" si="16" ref="C254:N254">C221+C253</f>
        <v>188</v>
      </c>
      <c r="D254" s="418">
        <f t="shared" si="16"/>
        <v>245</v>
      </c>
      <c r="E254" s="418">
        <f t="shared" si="16"/>
        <v>935</v>
      </c>
      <c r="F254" s="418">
        <f t="shared" si="16"/>
        <v>99</v>
      </c>
      <c r="G254" s="167">
        <f t="shared" si="16"/>
        <v>94</v>
      </c>
      <c r="H254" s="167">
        <f t="shared" si="16"/>
        <v>1561</v>
      </c>
      <c r="I254" s="250">
        <f t="shared" si="16"/>
        <v>83</v>
      </c>
      <c r="J254" s="418">
        <f t="shared" si="16"/>
        <v>142</v>
      </c>
      <c r="K254" s="418">
        <f t="shared" si="16"/>
        <v>678</v>
      </c>
      <c r="L254" s="167">
        <f t="shared" si="16"/>
        <v>946</v>
      </c>
      <c r="M254" s="250">
        <f t="shared" si="16"/>
        <v>1849</v>
      </c>
      <c r="N254" s="404">
        <f t="shared" si="16"/>
        <v>171</v>
      </c>
    </row>
    <row r="256" ht="12.75">
      <c r="A256" s="216" t="s">
        <v>298</v>
      </c>
    </row>
  </sheetData>
  <sheetProtection/>
  <mergeCells count="1">
    <mergeCell ref="A1:N1"/>
  </mergeCells>
  <conditionalFormatting sqref="A253 A221">
    <cfRule type="cellIs" priority="1" dxfId="1" operator="equal" stopIfTrue="1">
      <formula>"RAZEM"</formula>
    </cfRule>
  </conditionalFormatting>
  <printOptions horizontalCentered="1" verticalCentered="1"/>
  <pageMargins left="0.6692913385826772" right="0.35433070866141736" top="0.2362204724409449" bottom="0.26" header="0" footer="0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5"/>
  <dimension ref="A1:S22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J19" sqref="J19"/>
    </sheetView>
  </sheetViews>
  <sheetFormatPr defaultColWidth="9.00390625" defaultRowHeight="12.75"/>
  <cols>
    <col min="1" max="1" width="19.875" style="2" customWidth="1"/>
    <col min="2" max="2" width="13.75390625" style="2" customWidth="1"/>
    <col min="3" max="3" width="13.875" style="2" bestFit="1" customWidth="1"/>
    <col min="4" max="7" width="13.875" style="3" bestFit="1" customWidth="1"/>
    <col min="8" max="9" width="13.875" style="2" bestFit="1" customWidth="1"/>
    <col min="10" max="16384" width="9.125" style="2" customWidth="1"/>
  </cols>
  <sheetData>
    <row r="1" spans="1:7" s="4" customFormat="1" ht="25.5" customHeight="1">
      <c r="A1" s="199" t="s">
        <v>372</v>
      </c>
      <c r="D1" s="16"/>
      <c r="E1" s="16"/>
      <c r="F1" s="16"/>
      <c r="G1" s="16"/>
    </row>
    <row r="2" spans="1:9" s="4" customFormat="1" ht="40.5" customHeight="1">
      <c r="A2" s="13"/>
      <c r="B2" s="27" t="s">
        <v>85</v>
      </c>
      <c r="C2" s="15"/>
      <c r="D2" s="24" t="s">
        <v>86</v>
      </c>
      <c r="E2" s="17"/>
      <c r="F2" s="8"/>
      <c r="G2" s="17"/>
      <c r="H2" s="9"/>
      <c r="I2" s="14"/>
    </row>
    <row r="3" spans="1:14" s="1" customFormat="1" ht="20.25" customHeight="1">
      <c r="A3" s="7"/>
      <c r="B3" s="28" t="s">
        <v>87</v>
      </c>
      <c r="C3" s="149"/>
      <c r="D3" s="151" t="s">
        <v>315</v>
      </c>
      <c r="E3" s="149"/>
      <c r="F3" s="152" t="s">
        <v>88</v>
      </c>
      <c r="G3" s="153"/>
      <c r="H3" s="152" t="s">
        <v>330</v>
      </c>
      <c r="I3" s="153"/>
      <c r="J3" s="146"/>
      <c r="K3" s="146"/>
      <c r="L3" s="146"/>
      <c r="M3" s="146"/>
      <c r="N3" s="146"/>
    </row>
    <row r="4" spans="1:19" s="1" customFormat="1" ht="18" customHeight="1">
      <c r="A4" s="7" t="s">
        <v>316</v>
      </c>
      <c r="B4" s="200" t="s">
        <v>364</v>
      </c>
      <c r="C4" s="201" t="s">
        <v>365</v>
      </c>
      <c r="D4" s="200" t="s">
        <v>364</v>
      </c>
      <c r="E4" s="201" t="s">
        <v>365</v>
      </c>
      <c r="F4" s="200" t="s">
        <v>364</v>
      </c>
      <c r="G4" s="201" t="s">
        <v>365</v>
      </c>
      <c r="H4" s="200" t="s">
        <v>364</v>
      </c>
      <c r="I4" s="251" t="s">
        <v>365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19" s="1" customFormat="1" ht="31.5" customHeight="1">
      <c r="A5" s="11" t="s">
        <v>315</v>
      </c>
      <c r="B5" s="43">
        <f aca="true" t="shared" si="0" ref="B5:I5">B11+B16</f>
        <v>2165</v>
      </c>
      <c r="C5" s="43">
        <f t="shared" si="0"/>
        <v>5779</v>
      </c>
      <c r="D5" s="43">
        <f t="shared" si="0"/>
        <v>3221</v>
      </c>
      <c r="E5" s="43">
        <f t="shared" si="0"/>
        <v>2681</v>
      </c>
      <c r="F5" s="164">
        <f t="shared" si="0"/>
        <v>818</v>
      </c>
      <c r="G5" s="43">
        <f t="shared" si="0"/>
        <v>397</v>
      </c>
      <c r="H5" s="209">
        <f t="shared" si="0"/>
        <v>2403</v>
      </c>
      <c r="I5" s="165">
        <f t="shared" si="0"/>
        <v>2284</v>
      </c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9" s="1" customFormat="1" ht="25.5" customHeight="1">
      <c r="A6" s="5" t="s">
        <v>318</v>
      </c>
      <c r="B6" s="203">
        <v>78</v>
      </c>
      <c r="C6" s="203">
        <v>60</v>
      </c>
      <c r="D6" s="29">
        <f aca="true" t="shared" si="1" ref="D6:E10">F6+H6</f>
        <v>2</v>
      </c>
      <c r="E6" s="30">
        <f t="shared" si="1"/>
        <v>0</v>
      </c>
      <c r="F6" s="202">
        <v>0</v>
      </c>
      <c r="G6" s="202">
        <v>0</v>
      </c>
      <c r="H6" s="210">
        <v>2</v>
      </c>
      <c r="I6" s="207">
        <v>0</v>
      </c>
    </row>
    <row r="7" spans="1:9" s="1" customFormat="1" ht="25.5" customHeight="1">
      <c r="A7" s="5" t="s">
        <v>320</v>
      </c>
      <c r="B7" s="203">
        <v>148</v>
      </c>
      <c r="C7" s="203">
        <v>774</v>
      </c>
      <c r="D7" s="29">
        <f t="shared" si="1"/>
        <v>13</v>
      </c>
      <c r="E7" s="30">
        <f t="shared" si="1"/>
        <v>6</v>
      </c>
      <c r="F7" s="202">
        <v>11</v>
      </c>
      <c r="G7" s="202">
        <v>3</v>
      </c>
      <c r="H7" s="210">
        <v>2</v>
      </c>
      <c r="I7" s="208">
        <v>3</v>
      </c>
    </row>
    <row r="8" spans="1:9" s="1" customFormat="1" ht="25.5" customHeight="1">
      <c r="A8" s="5" t="s">
        <v>321</v>
      </c>
      <c r="B8" s="203">
        <v>790</v>
      </c>
      <c r="C8" s="203">
        <v>3448</v>
      </c>
      <c r="D8" s="29">
        <f t="shared" si="1"/>
        <v>19</v>
      </c>
      <c r="E8" s="30">
        <f t="shared" si="1"/>
        <v>21</v>
      </c>
      <c r="F8" s="202">
        <v>15</v>
      </c>
      <c r="G8" s="202">
        <v>17</v>
      </c>
      <c r="H8" s="210">
        <v>4</v>
      </c>
      <c r="I8" s="208">
        <v>4</v>
      </c>
    </row>
    <row r="9" spans="1:9" s="1" customFormat="1" ht="25.5" customHeight="1">
      <c r="A9" s="5" t="s">
        <v>325</v>
      </c>
      <c r="B9" s="203">
        <v>0</v>
      </c>
      <c r="C9" s="203">
        <v>2</v>
      </c>
      <c r="D9" s="29">
        <f t="shared" si="1"/>
        <v>43</v>
      </c>
      <c r="E9" s="30">
        <f t="shared" si="1"/>
        <v>27</v>
      </c>
      <c r="F9" s="202">
        <v>0</v>
      </c>
      <c r="G9" s="202">
        <v>0</v>
      </c>
      <c r="H9" s="210">
        <v>43</v>
      </c>
      <c r="I9" s="208">
        <v>27</v>
      </c>
    </row>
    <row r="10" spans="1:9" s="1" customFormat="1" ht="25.5" customHeight="1">
      <c r="A10" s="5" t="s">
        <v>326</v>
      </c>
      <c r="B10" s="203">
        <v>864</v>
      </c>
      <c r="C10" s="203">
        <v>606</v>
      </c>
      <c r="D10" s="29">
        <f t="shared" si="1"/>
        <v>1324</v>
      </c>
      <c r="E10" s="30">
        <f t="shared" si="1"/>
        <v>1084</v>
      </c>
      <c r="F10" s="202">
        <v>343</v>
      </c>
      <c r="G10" s="202">
        <v>212</v>
      </c>
      <c r="H10" s="210">
        <v>981</v>
      </c>
      <c r="I10" s="208">
        <v>872</v>
      </c>
    </row>
    <row r="11" spans="1:9" s="1" customFormat="1" ht="34.5" customHeight="1">
      <c r="A11" s="6" t="s">
        <v>345</v>
      </c>
      <c r="B11" s="33">
        <f aca="true" t="shared" si="2" ref="B11:I11">SUM(B6:B10)</f>
        <v>1880</v>
      </c>
      <c r="C11" s="26">
        <f t="shared" si="2"/>
        <v>4890</v>
      </c>
      <c r="D11" s="31">
        <f t="shared" si="2"/>
        <v>1401</v>
      </c>
      <c r="E11" s="32">
        <f t="shared" si="2"/>
        <v>1138</v>
      </c>
      <c r="F11" s="25">
        <f t="shared" si="2"/>
        <v>369</v>
      </c>
      <c r="G11" s="26">
        <f t="shared" si="2"/>
        <v>232</v>
      </c>
      <c r="H11" s="211">
        <f t="shared" si="2"/>
        <v>1032</v>
      </c>
      <c r="I11" s="26">
        <f t="shared" si="2"/>
        <v>906</v>
      </c>
    </row>
    <row r="12" spans="1:9" s="1" customFormat="1" ht="25.5" customHeight="1">
      <c r="A12" s="5" t="s">
        <v>319</v>
      </c>
      <c r="B12" s="203">
        <v>58</v>
      </c>
      <c r="C12" s="203">
        <v>71</v>
      </c>
      <c r="D12" s="29">
        <f aca="true" t="shared" si="3" ref="D12:E15">F12+H12</f>
        <v>19</v>
      </c>
      <c r="E12" s="30">
        <f t="shared" si="3"/>
        <v>29</v>
      </c>
      <c r="F12" s="202">
        <v>2</v>
      </c>
      <c r="G12" s="202">
        <v>1</v>
      </c>
      <c r="H12" s="210">
        <v>17</v>
      </c>
      <c r="I12" s="208">
        <v>28</v>
      </c>
    </row>
    <row r="13" spans="1:9" s="1" customFormat="1" ht="25.5" customHeight="1">
      <c r="A13" s="5" t="s">
        <v>322</v>
      </c>
      <c r="B13" s="203">
        <v>19</v>
      </c>
      <c r="C13" s="203">
        <v>5</v>
      </c>
      <c r="D13" s="29">
        <f t="shared" si="3"/>
        <v>106</v>
      </c>
      <c r="E13" s="30">
        <f t="shared" si="3"/>
        <v>183</v>
      </c>
      <c r="F13" s="202">
        <v>0</v>
      </c>
      <c r="G13" s="202">
        <v>0</v>
      </c>
      <c r="H13" s="210">
        <v>106</v>
      </c>
      <c r="I13" s="208">
        <v>183</v>
      </c>
    </row>
    <row r="14" spans="1:9" ht="25.5" customHeight="1">
      <c r="A14" s="5" t="s">
        <v>323</v>
      </c>
      <c r="B14" s="203">
        <v>86</v>
      </c>
      <c r="C14" s="203">
        <v>627</v>
      </c>
      <c r="D14" s="29">
        <f t="shared" si="3"/>
        <v>596</v>
      </c>
      <c r="E14" s="30">
        <f t="shared" si="3"/>
        <v>458</v>
      </c>
      <c r="F14" s="202">
        <v>31</v>
      </c>
      <c r="G14" s="202">
        <v>23</v>
      </c>
      <c r="H14" s="210">
        <v>565</v>
      </c>
      <c r="I14" s="208">
        <v>435</v>
      </c>
    </row>
    <row r="15" spans="1:9" s="1" customFormat="1" ht="25.5" customHeight="1">
      <c r="A15" s="5" t="s">
        <v>324</v>
      </c>
      <c r="B15" s="203">
        <v>122</v>
      </c>
      <c r="C15" s="203">
        <v>186</v>
      </c>
      <c r="D15" s="29">
        <f t="shared" si="3"/>
        <v>1099</v>
      </c>
      <c r="E15" s="30">
        <f t="shared" si="3"/>
        <v>873</v>
      </c>
      <c r="F15" s="202">
        <v>416</v>
      </c>
      <c r="G15" s="202">
        <v>141</v>
      </c>
      <c r="H15" s="210">
        <v>683</v>
      </c>
      <c r="I15" s="208">
        <v>732</v>
      </c>
    </row>
    <row r="16" spans="1:9" s="1" customFormat="1" ht="34.5" customHeight="1">
      <c r="A16" s="242" t="s">
        <v>2</v>
      </c>
      <c r="B16" s="243">
        <f aca="true" t="shared" si="4" ref="B16:I16">SUM(B12:B15)</f>
        <v>285</v>
      </c>
      <c r="C16" s="238">
        <f t="shared" si="4"/>
        <v>889</v>
      </c>
      <c r="D16" s="244">
        <f t="shared" si="4"/>
        <v>1820</v>
      </c>
      <c r="E16" s="245">
        <f t="shared" si="4"/>
        <v>1543</v>
      </c>
      <c r="F16" s="237">
        <f t="shared" si="4"/>
        <v>449</v>
      </c>
      <c r="G16" s="238">
        <f t="shared" si="4"/>
        <v>165</v>
      </c>
      <c r="H16" s="246">
        <f t="shared" si="4"/>
        <v>1371</v>
      </c>
      <c r="I16" s="238">
        <f t="shared" si="4"/>
        <v>1378</v>
      </c>
    </row>
    <row r="18" spans="1:7" s="10" customFormat="1" ht="25.5" customHeight="1">
      <c r="A18" s="186" t="s">
        <v>12</v>
      </c>
      <c r="D18" s="18"/>
      <c r="E18" s="18"/>
      <c r="F18" s="18"/>
      <c r="G18" s="18"/>
    </row>
    <row r="19" spans="1:7" s="19" customFormat="1" ht="18" customHeight="1">
      <c r="A19" s="19" t="s">
        <v>300</v>
      </c>
      <c r="D19" s="20"/>
      <c r="E19" s="20"/>
      <c r="F19" s="20"/>
      <c r="G19" s="20"/>
    </row>
    <row r="20" spans="1:9" s="23" customFormat="1" ht="12.75" customHeight="1">
      <c r="A20" s="42"/>
      <c r="B20" s="21"/>
      <c r="C20" s="21"/>
      <c r="D20" s="22"/>
      <c r="E20" s="22"/>
      <c r="F20" s="22"/>
      <c r="G20" s="22"/>
      <c r="H20" s="21"/>
      <c r="I20" s="21"/>
    </row>
    <row r="22" ht="15.75">
      <c r="B22" s="12"/>
    </row>
  </sheetData>
  <sheetProtection/>
  <printOptions horizontalCentered="1" verticalCentered="1"/>
  <pageMargins left="0.2362204724409449" right="0.2362204724409449" top="0.7874015748031497" bottom="0.6692913385826772" header="0.31496062992125984" footer="0.3149606299212598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4">
    <pageSetUpPr fitToPage="1"/>
  </sheetPr>
  <dimension ref="A1:S31"/>
  <sheetViews>
    <sheetView showGridLines="0" showZeros="0" tabSelected="1" zoomScale="75" zoomScaleNormal="75" zoomScalePageLayoutView="0" workbookViewId="0" topLeftCell="A1">
      <selection activeCell="H25" sqref="H25"/>
    </sheetView>
  </sheetViews>
  <sheetFormatPr defaultColWidth="9.00390625" defaultRowHeight="12.75"/>
  <cols>
    <col min="1" max="1" width="15.375" style="281" customWidth="1"/>
    <col min="2" max="2" width="20.75390625" style="281" customWidth="1"/>
    <col min="3" max="4" width="15.75390625" style="355" customWidth="1"/>
    <col min="5" max="6" width="15.75390625" style="356" customWidth="1"/>
    <col min="7" max="7" width="3.375" style="281" customWidth="1"/>
    <col min="8" max="8" width="23.00390625" style="281" customWidth="1"/>
    <col min="9" max="9" width="22.875" style="281" customWidth="1"/>
    <col min="10" max="11" width="15.75390625" style="357" customWidth="1"/>
    <col min="12" max="12" width="18.75390625" style="356" customWidth="1"/>
    <col min="13" max="13" width="15.75390625" style="356" customWidth="1"/>
    <col min="14" max="16384" width="9.125" style="281" customWidth="1"/>
  </cols>
  <sheetData>
    <row r="1" spans="1:6" s="260" customFormat="1" ht="19.5" customHeight="1">
      <c r="A1" s="367" t="s">
        <v>373</v>
      </c>
      <c r="B1" s="358"/>
      <c r="C1" s="358"/>
      <c r="D1" s="358"/>
      <c r="E1" s="365"/>
      <c r="F1" s="365"/>
    </row>
    <row r="2" spans="1:6" s="260" customFormat="1" ht="19.5" customHeight="1" thickBot="1">
      <c r="A2" s="367"/>
      <c r="B2" s="358"/>
      <c r="C2" s="358"/>
      <c r="D2" s="358"/>
      <c r="E2" s="365"/>
      <c r="F2" s="365"/>
    </row>
    <row r="3" spans="1:13" s="265" customFormat="1" ht="15.75" customHeight="1" thickTop="1">
      <c r="A3" s="261"/>
      <c r="B3" s="261" t="s">
        <v>338</v>
      </c>
      <c r="C3" s="262" t="s">
        <v>90</v>
      </c>
      <c r="D3" s="262"/>
      <c r="E3" s="263" t="s">
        <v>91</v>
      </c>
      <c r="F3" s="264"/>
      <c r="H3" s="261" t="s">
        <v>89</v>
      </c>
      <c r="I3" s="261" t="s">
        <v>338</v>
      </c>
      <c r="J3" s="262" t="s">
        <v>90</v>
      </c>
      <c r="K3" s="262"/>
      <c r="L3" s="263" t="s">
        <v>91</v>
      </c>
      <c r="M3" s="264"/>
    </row>
    <row r="4" spans="1:14" s="265" customFormat="1" ht="15.75" customHeight="1" thickBot="1">
      <c r="A4" s="266"/>
      <c r="B4" s="266"/>
      <c r="C4" s="366" t="s">
        <v>364</v>
      </c>
      <c r="D4" s="268" t="s">
        <v>365</v>
      </c>
      <c r="E4" s="267" t="s">
        <v>364</v>
      </c>
      <c r="F4" s="268" t="s">
        <v>365</v>
      </c>
      <c r="G4" s="269"/>
      <c r="H4" s="270"/>
      <c r="I4" s="270"/>
      <c r="J4" s="366" t="s">
        <v>364</v>
      </c>
      <c r="K4" s="268" t="s">
        <v>365</v>
      </c>
      <c r="L4" s="267" t="s">
        <v>364</v>
      </c>
      <c r="M4" s="268" t="s">
        <v>365</v>
      </c>
      <c r="N4" s="269"/>
    </row>
    <row r="5" spans="1:19" s="265" customFormat="1" ht="15.75" customHeight="1" thickBot="1" thickTop="1">
      <c r="A5" s="271"/>
      <c r="B5" s="271"/>
      <c r="C5" s="272"/>
      <c r="D5" s="272"/>
      <c r="E5" s="272"/>
      <c r="F5" s="272"/>
      <c r="G5" s="269"/>
      <c r="H5" s="273"/>
      <c r="I5" s="273"/>
      <c r="J5" s="272"/>
      <c r="K5" s="272"/>
      <c r="L5" s="272"/>
      <c r="M5" s="272"/>
      <c r="N5" s="269"/>
      <c r="O5" s="269"/>
      <c r="P5" s="269"/>
      <c r="Q5" s="269"/>
      <c r="R5" s="269"/>
      <c r="S5" s="269"/>
    </row>
    <row r="6" spans="1:19" ht="24" customHeight="1" thickTop="1">
      <c r="A6" s="274" t="s">
        <v>92</v>
      </c>
      <c r="B6" s="274" t="s">
        <v>334</v>
      </c>
      <c r="C6" s="275"/>
      <c r="D6" s="276"/>
      <c r="E6" s="372">
        <v>7612727.98</v>
      </c>
      <c r="F6" s="421">
        <v>4164568.9</v>
      </c>
      <c r="G6" s="277"/>
      <c r="H6" s="278" t="s">
        <v>93</v>
      </c>
      <c r="I6" s="278" t="s">
        <v>334</v>
      </c>
      <c r="J6" s="279">
        <f>SUM(J7:J9)</f>
        <v>1094</v>
      </c>
      <c r="K6" s="280">
        <f>SUM(K7:K9)</f>
        <v>374</v>
      </c>
      <c r="L6" s="372">
        <v>134400</v>
      </c>
      <c r="M6" s="421">
        <v>623000</v>
      </c>
      <c r="N6" s="277"/>
      <c r="O6" s="277"/>
      <c r="P6" s="277"/>
      <c r="Q6" s="277"/>
      <c r="R6" s="277"/>
      <c r="S6" s="277"/>
    </row>
    <row r="7" spans="1:13" ht="19.5" customHeight="1">
      <c r="A7" s="282" t="s">
        <v>14</v>
      </c>
      <c r="B7" s="282" t="s">
        <v>15</v>
      </c>
      <c r="C7" s="399">
        <v>50.142841999999995</v>
      </c>
      <c r="D7" s="284">
        <v>3.012632999999998</v>
      </c>
      <c r="E7" s="285"/>
      <c r="F7" s="286"/>
      <c r="H7" s="282" t="s">
        <v>14</v>
      </c>
      <c r="I7" s="282" t="s">
        <v>16</v>
      </c>
      <c r="J7" s="287">
        <v>5</v>
      </c>
      <c r="K7" s="295">
        <v>0</v>
      </c>
      <c r="L7" s="285"/>
      <c r="M7" s="286"/>
    </row>
    <row r="8" spans="1:13" ht="19.5" customHeight="1">
      <c r="A8" s="282"/>
      <c r="B8" s="282" t="s">
        <v>17</v>
      </c>
      <c r="C8" s="361">
        <v>248</v>
      </c>
      <c r="D8" s="299">
        <v>10</v>
      </c>
      <c r="E8" s="285"/>
      <c r="F8" s="286"/>
      <c r="H8" s="282"/>
      <c r="I8" s="282" t="s">
        <v>18</v>
      </c>
      <c r="J8" s="287">
        <v>306</v>
      </c>
      <c r="K8" s="295">
        <v>153</v>
      </c>
      <c r="L8" s="285"/>
      <c r="M8" s="286"/>
    </row>
    <row r="9" spans="1:13" ht="19.5" customHeight="1">
      <c r="A9" s="282"/>
      <c r="B9" s="293" t="s">
        <v>19</v>
      </c>
      <c r="C9" s="362">
        <v>0.3147757</v>
      </c>
      <c r="D9" s="360">
        <v>0.06811</v>
      </c>
      <c r="E9" s="285"/>
      <c r="F9" s="286"/>
      <c r="H9" s="282"/>
      <c r="I9" s="282" t="s">
        <v>20</v>
      </c>
      <c r="J9" s="287">
        <v>783</v>
      </c>
      <c r="K9" s="295">
        <v>221</v>
      </c>
      <c r="L9" s="285"/>
      <c r="M9" s="286"/>
    </row>
    <row r="10" spans="1:13" ht="19.5" customHeight="1">
      <c r="A10" s="282"/>
      <c r="B10" s="282" t="s">
        <v>21</v>
      </c>
      <c r="C10" s="400">
        <v>1.469135</v>
      </c>
      <c r="D10" s="360">
        <v>6.748950000000001</v>
      </c>
      <c r="E10" s="285"/>
      <c r="F10" s="286"/>
      <c r="H10" s="288" t="s">
        <v>23</v>
      </c>
      <c r="I10" s="288" t="s">
        <v>334</v>
      </c>
      <c r="J10" s="289">
        <f>SUM(J11:J12)</f>
        <v>447</v>
      </c>
      <c r="K10" s="290">
        <f>SUM(K11:K12)</f>
        <v>553</v>
      </c>
      <c r="L10" s="291">
        <f>SUM(L11:L12)</f>
        <v>18599010</v>
      </c>
      <c r="M10" s="292">
        <f>SUM(M11:M12)</f>
        <v>23960440</v>
      </c>
    </row>
    <row r="11" spans="1:13" ht="19.5" customHeight="1">
      <c r="A11" s="282"/>
      <c r="B11" s="282" t="s">
        <v>22</v>
      </c>
      <c r="C11" s="283">
        <v>1.189685</v>
      </c>
      <c r="D11" s="284">
        <v>2.21945</v>
      </c>
      <c r="E11" s="285"/>
      <c r="F11" s="286"/>
      <c r="H11" s="282" t="s">
        <v>14</v>
      </c>
      <c r="I11" s="293" t="s">
        <v>25</v>
      </c>
      <c r="J11" s="294">
        <v>423</v>
      </c>
      <c r="K11" s="295">
        <v>551</v>
      </c>
      <c r="L11" s="296">
        <v>18237940</v>
      </c>
      <c r="M11" s="297">
        <v>23955140</v>
      </c>
    </row>
    <row r="12" spans="1:13" ht="19.5" customHeight="1">
      <c r="A12" s="282"/>
      <c r="B12" s="282" t="s">
        <v>24</v>
      </c>
      <c r="C12" s="283">
        <v>27.648500500000004</v>
      </c>
      <c r="D12" s="401">
        <v>123.15068190000002</v>
      </c>
      <c r="E12" s="285"/>
      <c r="F12" s="286"/>
      <c r="H12" s="282" t="s">
        <v>313</v>
      </c>
      <c r="I12" s="293" t="s">
        <v>27</v>
      </c>
      <c r="J12" s="300">
        <v>24</v>
      </c>
      <c r="K12" s="301">
        <v>2</v>
      </c>
      <c r="L12" s="296">
        <v>361070</v>
      </c>
      <c r="M12" s="446">
        <v>5300</v>
      </c>
    </row>
    <row r="13" spans="1:13" ht="19.5" customHeight="1">
      <c r="A13" s="282"/>
      <c r="B13" s="293" t="s">
        <v>26</v>
      </c>
      <c r="C13" s="298">
        <v>482</v>
      </c>
      <c r="D13" s="299">
        <v>5957</v>
      </c>
      <c r="E13" s="285"/>
      <c r="F13" s="286"/>
      <c r="H13" s="288" t="s">
        <v>30</v>
      </c>
      <c r="I13" s="288" t="s">
        <v>313</v>
      </c>
      <c r="J13" s="289"/>
      <c r="K13" s="290"/>
      <c r="L13" s="386">
        <f>SUM(L14:L17)</f>
        <v>90790084.03</v>
      </c>
      <c r="M13" s="292">
        <f>SUM(M14:M17)</f>
        <v>123080637.19999999</v>
      </c>
    </row>
    <row r="14" spans="1:13" ht="19.5" customHeight="1">
      <c r="A14" s="282"/>
      <c r="B14" s="293" t="s">
        <v>28</v>
      </c>
      <c r="C14" s="303">
        <v>0</v>
      </c>
      <c r="D14" s="284">
        <v>0</v>
      </c>
      <c r="E14" s="285"/>
      <c r="F14" s="286"/>
      <c r="H14" s="316" t="s">
        <v>14</v>
      </c>
      <c r="I14" s="317" t="s">
        <v>32</v>
      </c>
      <c r="J14" s="318">
        <v>0</v>
      </c>
      <c r="K14" s="319">
        <v>0</v>
      </c>
      <c r="L14" s="320">
        <v>60034040.15</v>
      </c>
      <c r="M14" s="321">
        <v>66096736.699999996</v>
      </c>
    </row>
    <row r="15" spans="1:13" s="304" customFormat="1" ht="19.5" customHeight="1" thickBot="1">
      <c r="A15" s="335"/>
      <c r="B15" s="376" t="s">
        <v>29</v>
      </c>
      <c r="C15" s="387">
        <v>267</v>
      </c>
      <c r="D15" s="388">
        <v>2</v>
      </c>
      <c r="E15" s="377"/>
      <c r="F15" s="378"/>
      <c r="H15" s="316"/>
      <c r="I15" s="316" t="s">
        <v>34</v>
      </c>
      <c r="J15" s="327">
        <v>0</v>
      </c>
      <c r="K15" s="328">
        <v>0</v>
      </c>
      <c r="L15" s="329">
        <v>9967958.450000001</v>
      </c>
      <c r="M15" s="330">
        <v>9088264.5</v>
      </c>
    </row>
    <row r="16" spans="1:13" s="306" customFormat="1" ht="15.75" customHeight="1" thickTop="1">
      <c r="A16" s="379"/>
      <c r="B16" s="380"/>
      <c r="C16" s="381"/>
      <c r="D16" s="381"/>
      <c r="E16" s="382"/>
      <c r="F16" s="382"/>
      <c r="H16" s="282"/>
      <c r="I16" s="282" t="s">
        <v>37</v>
      </c>
      <c r="J16" s="333">
        <v>0</v>
      </c>
      <c r="K16" s="334">
        <v>0</v>
      </c>
      <c r="L16" s="426">
        <v>1334893</v>
      </c>
      <c r="M16" s="385">
        <v>701348</v>
      </c>
    </row>
    <row r="17" spans="2:13" s="306" customFormat="1" ht="24" customHeight="1" thickBot="1">
      <c r="B17" s="308"/>
      <c r="C17" s="309"/>
      <c r="D17" s="307"/>
      <c r="E17" s="310"/>
      <c r="F17" s="310"/>
      <c r="H17" s="335"/>
      <c r="I17" s="335" t="s">
        <v>39</v>
      </c>
      <c r="J17" s="305">
        <v>0</v>
      </c>
      <c r="K17" s="336">
        <v>0</v>
      </c>
      <c r="L17" s="447">
        <v>19453192.43</v>
      </c>
      <c r="M17" s="448">
        <v>47194288</v>
      </c>
    </row>
    <row r="18" spans="1:6" ht="24" customHeight="1" thickTop="1">
      <c r="A18" s="311" t="s">
        <v>31</v>
      </c>
      <c r="B18" s="311"/>
      <c r="C18" s="313"/>
      <c r="D18" s="314"/>
      <c r="E18" s="315">
        <v>1950</v>
      </c>
      <c r="F18" s="312">
        <v>1630</v>
      </c>
    </row>
    <row r="19" spans="1:6" ht="19.5" customHeight="1">
      <c r="A19" s="322" t="s">
        <v>33</v>
      </c>
      <c r="B19" s="322" t="s">
        <v>334</v>
      </c>
      <c r="C19" s="323">
        <f>SUM(C20:C22)</f>
        <v>49</v>
      </c>
      <c r="D19" s="324">
        <f>SUM(D20:D22)</f>
        <v>91</v>
      </c>
      <c r="E19" s="325"/>
      <c r="F19" s="326"/>
    </row>
    <row r="20" spans="1:13" ht="19.5" customHeight="1">
      <c r="A20" s="282" t="s">
        <v>35</v>
      </c>
      <c r="B20" s="282" t="s">
        <v>36</v>
      </c>
      <c r="C20" s="331">
        <v>16</v>
      </c>
      <c r="D20" s="295">
        <v>26</v>
      </c>
      <c r="E20" s="332"/>
      <c r="F20" s="302"/>
      <c r="J20" s="281"/>
      <c r="K20" s="281"/>
      <c r="L20" s="281"/>
      <c r="M20" s="281"/>
    </row>
    <row r="21" spans="1:13" ht="19.5" customHeight="1">
      <c r="A21" s="282"/>
      <c r="B21" s="282" t="s">
        <v>38</v>
      </c>
      <c r="C21" s="331">
        <v>9</v>
      </c>
      <c r="D21" s="295">
        <v>8</v>
      </c>
      <c r="E21" s="332"/>
      <c r="F21" s="302"/>
      <c r="J21" s="281"/>
      <c r="K21" s="281"/>
      <c r="L21" s="281"/>
      <c r="M21" s="281"/>
    </row>
    <row r="22" spans="1:13" ht="19.5" customHeight="1">
      <c r="A22" s="282"/>
      <c r="B22" s="282" t="s">
        <v>40</v>
      </c>
      <c r="C22" s="337">
        <v>24</v>
      </c>
      <c r="D22" s="338">
        <v>57</v>
      </c>
      <c r="E22" s="332"/>
      <c r="F22" s="302"/>
      <c r="H22" s="339"/>
      <c r="I22" s="339"/>
      <c r="J22" s="301"/>
      <c r="K22" s="301"/>
      <c r="L22" s="340"/>
      <c r="M22" s="340"/>
    </row>
    <row r="23" spans="1:14" ht="24" customHeight="1">
      <c r="A23" s="322" t="s">
        <v>41</v>
      </c>
      <c r="B23" s="341" t="s">
        <v>334</v>
      </c>
      <c r="C23" s="342">
        <f>SUM(C24:C25)</f>
        <v>9</v>
      </c>
      <c r="D23" s="324">
        <f>SUM(D24:D25)</f>
        <v>10</v>
      </c>
      <c r="E23" s="325"/>
      <c r="F23" s="326"/>
      <c r="H23" s="343"/>
      <c r="I23" s="343"/>
      <c r="J23" s="344"/>
      <c r="K23" s="344"/>
      <c r="L23" s="345"/>
      <c r="M23" s="345"/>
      <c r="N23" s="265"/>
    </row>
    <row r="24" spans="1:14" ht="19.5" customHeight="1">
      <c r="A24" s="282" t="s">
        <v>35</v>
      </c>
      <c r="B24" s="282" t="s">
        <v>42</v>
      </c>
      <c r="C24" s="331">
        <v>9</v>
      </c>
      <c r="D24" s="295">
        <v>10</v>
      </c>
      <c r="E24" s="332"/>
      <c r="F24" s="302"/>
      <c r="H24" s="343"/>
      <c r="I24" s="343"/>
      <c r="J24" s="346"/>
      <c r="K24" s="346"/>
      <c r="L24" s="345"/>
      <c r="M24" s="345"/>
      <c r="N24" s="265"/>
    </row>
    <row r="25" spans="1:14" ht="19.5" customHeight="1">
      <c r="A25" s="282"/>
      <c r="B25" s="282" t="s">
        <v>43</v>
      </c>
      <c r="C25" s="331">
        <v>0</v>
      </c>
      <c r="D25" s="295">
        <v>0</v>
      </c>
      <c r="E25" s="332"/>
      <c r="F25" s="302"/>
      <c r="H25" s="343"/>
      <c r="I25" s="343"/>
      <c r="J25" s="346"/>
      <c r="K25" s="346"/>
      <c r="L25" s="363"/>
      <c r="M25" s="363"/>
      <c r="N25" s="265"/>
    </row>
    <row r="26" spans="1:14" ht="24" customHeight="1">
      <c r="A26" s="322" t="s">
        <v>44</v>
      </c>
      <c r="B26" s="322" t="s">
        <v>334</v>
      </c>
      <c r="C26" s="323">
        <f>SUM(C27:C29)</f>
        <v>5638</v>
      </c>
      <c r="D26" s="324">
        <f>SUM(D27:D29)</f>
        <v>899</v>
      </c>
      <c r="E26" s="347"/>
      <c r="F26" s="348"/>
      <c r="H26" s="343"/>
      <c r="I26" s="343"/>
      <c r="J26" s="344"/>
      <c r="K26" s="344"/>
      <c r="L26" s="363"/>
      <c r="M26" s="364"/>
      <c r="N26" s="265"/>
    </row>
    <row r="27" spans="1:14" ht="19.5" customHeight="1">
      <c r="A27" s="282" t="s">
        <v>35</v>
      </c>
      <c r="B27" s="282" t="s">
        <v>45</v>
      </c>
      <c r="C27" s="331">
        <v>5467</v>
      </c>
      <c r="D27" s="295">
        <v>840</v>
      </c>
      <c r="E27" s="332"/>
      <c r="F27" s="302"/>
      <c r="H27" s="339"/>
      <c r="I27" s="339"/>
      <c r="J27" s="346"/>
      <c r="K27" s="346"/>
      <c r="L27" s="345"/>
      <c r="M27" s="345"/>
      <c r="N27" s="265"/>
    </row>
    <row r="28" spans="1:13" ht="19.5" customHeight="1">
      <c r="A28" s="282"/>
      <c r="B28" s="282" t="s">
        <v>46</v>
      </c>
      <c r="C28" s="331">
        <v>148</v>
      </c>
      <c r="D28" s="295">
        <v>59</v>
      </c>
      <c r="E28" s="332"/>
      <c r="F28" s="302"/>
      <c r="G28" s="350"/>
      <c r="H28" s="339"/>
      <c r="I28" s="339"/>
      <c r="J28" s="301"/>
      <c r="K28" s="301"/>
      <c r="L28" s="349"/>
      <c r="M28" s="349"/>
    </row>
    <row r="29" spans="1:13" ht="19.5" customHeight="1" thickBot="1">
      <c r="A29" s="335"/>
      <c r="B29" s="335" t="s">
        <v>40</v>
      </c>
      <c r="C29" s="351">
        <v>23</v>
      </c>
      <c r="D29" s="352">
        <v>0</v>
      </c>
      <c r="E29" s="353"/>
      <c r="F29" s="354"/>
      <c r="G29" s="350"/>
      <c r="H29" s="339"/>
      <c r="I29" s="339"/>
      <c r="J29" s="301"/>
      <c r="K29" s="301"/>
      <c r="L29" s="349"/>
      <c r="M29" s="349"/>
    </row>
    <row r="30" spans="1:13" ht="25.5" customHeight="1" thickTop="1">
      <c r="A30" s="424" t="s">
        <v>298</v>
      </c>
      <c r="B30" s="204"/>
      <c r="H30" s="339"/>
      <c r="I30" s="339"/>
      <c r="J30" s="301"/>
      <c r="K30" s="301"/>
      <c r="L30" s="349"/>
      <c r="M30" s="349"/>
    </row>
    <row r="31" spans="1:9" ht="18" customHeight="1">
      <c r="A31" s="212"/>
      <c r="H31" s="204"/>
      <c r="I31" s="204"/>
    </row>
  </sheetData>
  <sheetProtection/>
  <printOptions horizontalCentered="1" verticalCentered="1"/>
  <pageMargins left="0.22" right="0.28" top="0.4" bottom="0.59" header="0.2" footer="0.196850393700787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osób na całej granicy</dc:title>
  <dc:subject/>
  <dc:creator>Anonim</dc:creator>
  <cp:keywords/>
  <dc:description/>
  <cp:lastModifiedBy>Podgórska Milena</cp:lastModifiedBy>
  <cp:lastPrinted>2010-01-25T14:10:47Z</cp:lastPrinted>
  <dcterms:created xsi:type="dcterms:W3CDTF">1997-12-03T13:57:01Z</dcterms:created>
  <dcterms:modified xsi:type="dcterms:W3CDTF">2016-03-09T14:09:18Z</dcterms:modified>
  <cp:category/>
  <cp:version/>
  <cp:contentType/>
  <cp:contentStatus/>
</cp:coreProperties>
</file>